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<sst xmlns="http://schemas.openxmlformats.org/spreadsheetml/2006/main" count="19" uniqueCount="19">
  <si>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Short-Term Carbon Cycle Model</t>
  </si>
  <si>
    <t>Year</t>
  </si>
  <si>
    <t>Atm (C mass)</t>
  </si>
  <si>
    <t>TerrBio</t>
  </si>
  <si>
    <t>SurfaceOcean</t>
  </si>
  <si>
    <t>DeepOcean</t>
  </si>
  <si>
    <t>Soil</t>
  </si>
  <si>
    <t>GasExchange</t>
  </si>
  <si>
    <t>Upwelling</t>
  </si>
  <si>
    <t>Downwelling</t>
  </si>
  <si>
    <t>Respiration</t>
  </si>
  <si>
    <t>Death</t>
  </si>
  <si>
    <t>Decay</t>
  </si>
  <si>
    <t>FFB</t>
  </si>
  <si>
    <t>De/Reforestation</t>
  </si>
  <si>
    <t>Photo</t>
  </si>
  <si>
    <t>CO2 (ppm)</t>
  </si>
  <si>
    <t>Biopump</t>
  </si>
  <si>
    <t xml:space="preserve">Initial Conditions (Approx 1990)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</si>
</sst>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workbookViewId="0" topLeftCell="A1">
      <selection activeCell="I4" sqref="I4"/>
    </sheetView>
  </sheetViews>
  <sheetFormatPr defaultColWidth="11.421875" defaultRowHeight="12.75"/>
  <cols>
    <col min="1" max="1" width="28.421875" style="1" customWidth="1"/>
    <col min="2" max="2" width="11.28125" style="1" customWidth="1"/>
    <col min="3" max="3" width="18.7109375" style="1" customWidth="1"/>
    <col min="4" max="4" width="20.7109375" style="1" customWidth="1"/>
    <col min="5" max="5" width="18.421875" style="1" customWidth="1"/>
    <col min="6" max="6" width="20.140625" style="1" customWidth="1"/>
    <col min="7" max="7" width="17.140625" style="1" customWidth="1"/>
    <col min="8" max="8" width="15.57421875" style="1" customWidth="1"/>
    <col min="9" max="10" width="17.8515625" style="1" customWidth="1"/>
    <col min="11" max="11" width="19.8515625" style="1" customWidth="1"/>
    <col min="12" max="12" width="21.140625" style="1" customWidth="1"/>
    <col min="13" max="14" width="11.28125" style="1" customWidth="1"/>
    <col min="15" max="15" width="14.7109375" style="1" customWidth="1"/>
    <col min="16" max="16384" width="11.28125" style="1" customWidth="1"/>
  </cols>
  <sheetData>
    <row r="1" spans="1:19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/>
    </row>
    <row r="2" ht="12">
      <c r="S2"/>
    </row>
    <row r="3" spans="1:19" ht="12">
      <c r="A3" s="1" t="s">
        <v>18</v>
      </c>
      <c r="B3" s="1">
        <v>0</v>
      </c>
      <c r="C3" s="1">
        <v>750</v>
      </c>
      <c r="D3" s="1">
        <v>575</v>
      </c>
      <c r="E3" s="1">
        <v>750</v>
      </c>
      <c r="F3" s="1">
        <v>37600</v>
      </c>
      <c r="G3" s="1">
        <v>1400</v>
      </c>
      <c r="H3" s="2">
        <f aca="true" t="shared" si="0" ref="H3:H34">(E3-C3)/75</f>
        <v>0</v>
      </c>
      <c r="I3" s="2">
        <f aca="true" t="shared" si="1" ref="I3:I34">F3*(0.0007048)</f>
        <v>26.50048</v>
      </c>
      <c r="J3" s="2">
        <f aca="true" t="shared" si="2" ref="J3:J34">E3*(0.03)</f>
        <v>22.5</v>
      </c>
      <c r="K3" s="2">
        <f>D3*(0.09565)</f>
        <v>54.99875000000001</v>
      </c>
      <c r="L3" s="2">
        <f>D3*(0.09565)</f>
        <v>54.99875000000001</v>
      </c>
      <c r="M3" s="2">
        <f>G3*(0.0392875)</f>
        <v>55.0025</v>
      </c>
      <c r="N3" s="1">
        <v>0</v>
      </c>
      <c r="O3" s="1">
        <v>0</v>
      </c>
      <c r="P3" s="2">
        <v>110</v>
      </c>
      <c r="Q3" s="2">
        <f aca="true" t="shared" si="3" ref="Q3:Q53">C3/2.12</f>
        <v>353.77358490566036</v>
      </c>
      <c r="R3" s="1">
        <v>4</v>
      </c>
      <c r="S3"/>
    </row>
    <row r="4" spans="2:19" ht="12">
      <c r="B4" s="1">
        <v>1</v>
      </c>
      <c r="C4" s="2">
        <f>C3+H3+K3+M3+N3+O3-P3</f>
        <v>750.00125</v>
      </c>
      <c r="D4" s="2">
        <f aca="true" t="shared" si="4" ref="D4:D35">D3+P3-K3-L3-O3</f>
        <v>575.0025</v>
      </c>
      <c r="E4" s="2">
        <f aca="true" t="shared" si="5" ref="E4:E35">E3-H3+I3-J3-R3</f>
        <v>750.00048</v>
      </c>
      <c r="F4" s="2">
        <f aca="true" t="shared" si="6" ref="F4:F35">F3-I3+J3+R3</f>
        <v>37599.99952</v>
      </c>
      <c r="G4" s="2">
        <f aca="true" t="shared" si="7" ref="G4:G35">G3+L3-M3</f>
        <v>1399.99625</v>
      </c>
      <c r="H4" s="2">
        <f t="shared" si="0"/>
        <v>-1.0266666666514842E-05</v>
      </c>
      <c r="I4" s="2">
        <f t="shared" si="1"/>
        <v>26.500479661695998</v>
      </c>
      <c r="J4" s="2">
        <f t="shared" si="2"/>
        <v>22.5000144</v>
      </c>
      <c r="K4" s="2">
        <f aca="true" t="shared" si="8" ref="K4:K35">D3*(0.09565)</f>
        <v>54.99875000000001</v>
      </c>
      <c r="L4" s="2">
        <f aca="true" t="shared" si="9" ref="L4:L35">D3*(0.09565)</f>
        <v>54.99875000000001</v>
      </c>
      <c r="M4" s="2">
        <f aca="true" t="shared" si="10" ref="M4:M35">G3*(0.0392875)</f>
        <v>55.0025</v>
      </c>
      <c r="N4" s="1">
        <v>0</v>
      </c>
      <c r="O4" s="1">
        <v>0</v>
      </c>
      <c r="P4" s="2">
        <f>D3*0.1913+(N3+O3)*0.36</f>
        <v>109.9975</v>
      </c>
      <c r="Q4" s="2">
        <f t="shared" si="3"/>
        <v>353.7741745283019</v>
      </c>
      <c r="R4" s="1">
        <f>4*(E3/750)</f>
        <v>4</v>
      </c>
      <c r="S4"/>
    </row>
    <row r="5" spans="2:19" ht="12">
      <c r="B5" s="1">
        <v>2</v>
      </c>
      <c r="C5" s="2">
        <f aca="true" t="shared" si="11" ref="C5:C35">C4+H4+K4+M4+N4+O4-P4</f>
        <v>750.0049897333333</v>
      </c>
      <c r="D5" s="2">
        <f t="shared" si="4"/>
        <v>575.0025</v>
      </c>
      <c r="E5" s="2">
        <f t="shared" si="5"/>
        <v>750.0009555283626</v>
      </c>
      <c r="F5" s="2">
        <f t="shared" si="6"/>
        <v>37599.9990547383</v>
      </c>
      <c r="G5" s="2">
        <f t="shared" si="7"/>
        <v>1399.9924999999998</v>
      </c>
      <c r="H5" s="2">
        <f t="shared" si="0"/>
        <v>-5.3789399609437774E-05</v>
      </c>
      <c r="I5" s="2">
        <f t="shared" si="1"/>
        <v>26.500479333779552</v>
      </c>
      <c r="J5" s="2">
        <f t="shared" si="2"/>
        <v>22.500028665850877</v>
      </c>
      <c r="K5" s="2">
        <f t="shared" si="8"/>
        <v>54.998989125000016</v>
      </c>
      <c r="L5" s="2">
        <f t="shared" si="9"/>
        <v>54.998989125000016</v>
      </c>
      <c r="M5" s="2">
        <f t="shared" si="10"/>
        <v>55.00235267187499</v>
      </c>
      <c r="N5" s="1">
        <v>0</v>
      </c>
      <c r="O5" s="1">
        <v>0</v>
      </c>
      <c r="P5" s="2">
        <f>D4*0.1913+(N4+O4)*0.36</f>
        <v>109.99797825</v>
      </c>
      <c r="Q5" s="2">
        <f t="shared" si="3"/>
        <v>353.7759385534591</v>
      </c>
      <c r="R5" s="1">
        <f aca="true" t="shared" si="12" ref="R5:R53">4*(E4/750)</f>
        <v>4.00000256</v>
      </c>
      <c r="S5"/>
    </row>
    <row r="6" spans="2:19" ht="12">
      <c r="B6" s="1">
        <v>3</v>
      </c>
      <c r="C6" s="2">
        <f t="shared" si="11"/>
        <v>750.0082994908087</v>
      </c>
      <c r="D6" s="2">
        <f t="shared" si="4"/>
        <v>575.0025</v>
      </c>
      <c r="E6" s="2">
        <f t="shared" si="5"/>
        <v>750.001457425691</v>
      </c>
      <c r="F6" s="2">
        <f t="shared" si="6"/>
        <v>37599.998606630375</v>
      </c>
      <c r="G6" s="2">
        <f t="shared" si="7"/>
        <v>1399.9891364531247</v>
      </c>
      <c r="H6" s="2">
        <f t="shared" si="0"/>
        <v>-9.122753490222142E-05</v>
      </c>
      <c r="I6" s="2">
        <f t="shared" si="1"/>
        <v>26.50047901795309</v>
      </c>
      <c r="J6" s="2">
        <f t="shared" si="2"/>
        <v>22.50004372277073</v>
      </c>
      <c r="K6" s="2">
        <f t="shared" si="8"/>
        <v>54.998989125000016</v>
      </c>
      <c r="L6" s="2">
        <f t="shared" si="9"/>
        <v>54.998989125000016</v>
      </c>
      <c r="M6" s="2">
        <f t="shared" si="10"/>
        <v>55.002205343749985</v>
      </c>
      <c r="N6" s="1">
        <v>0</v>
      </c>
      <c r="O6" s="1">
        <v>0</v>
      </c>
      <c r="P6" s="2">
        <f>D5*0.1913+(N5+O5)*0.36</f>
        <v>109.99797825</v>
      </c>
      <c r="Q6" s="2">
        <f t="shared" si="3"/>
        <v>353.7774997598154</v>
      </c>
      <c r="R6" s="1">
        <f t="shared" si="12"/>
        <v>4.000005096151267</v>
      </c>
      <c r="S6"/>
    </row>
    <row r="7" spans="2:19" ht="12">
      <c r="B7" s="1">
        <v>4</v>
      </c>
      <c r="C7" s="2">
        <f t="shared" si="11"/>
        <v>750.0114244820238</v>
      </c>
      <c r="D7" s="2">
        <f t="shared" si="4"/>
        <v>575.0025</v>
      </c>
      <c r="E7" s="2">
        <f t="shared" si="5"/>
        <v>750.0019788522569</v>
      </c>
      <c r="F7" s="2">
        <f t="shared" si="6"/>
        <v>37599.99817643135</v>
      </c>
      <c r="G7" s="2">
        <f t="shared" si="7"/>
        <v>1399.9859202343748</v>
      </c>
      <c r="H7" s="2">
        <f t="shared" si="0"/>
        <v>-0.0001259417302253496</v>
      </c>
      <c r="I7" s="2">
        <f t="shared" si="1"/>
        <v>26.500478714748816</v>
      </c>
      <c r="J7" s="2">
        <f t="shared" si="2"/>
        <v>22.500059365567708</v>
      </c>
      <c r="K7" s="2">
        <f t="shared" si="8"/>
        <v>54.998989125000016</v>
      </c>
      <c r="L7" s="2">
        <f t="shared" si="9"/>
        <v>54.998989125000016</v>
      </c>
      <c r="M7" s="2">
        <f t="shared" si="10"/>
        <v>55.00207319840213</v>
      </c>
      <c r="N7" s="1">
        <v>0</v>
      </c>
      <c r="O7" s="1">
        <v>0</v>
      </c>
      <c r="P7" s="2">
        <f>D6*0.1913+(N6+O6)*0.36</f>
        <v>109.99797825</v>
      </c>
      <c r="Q7" s="2">
        <f t="shared" si="3"/>
        <v>353.77897381227535</v>
      </c>
      <c r="R7" s="1">
        <f t="shared" si="12"/>
        <v>4.0000077729370185</v>
      </c>
      <c r="S7"/>
    </row>
    <row r="8" spans="2:19" ht="12">
      <c r="B8" s="1">
        <v>5</v>
      </c>
      <c r="C8" s="2">
        <f t="shared" si="11"/>
        <v>750.0143826136958</v>
      </c>
      <c r="D8" s="2">
        <f t="shared" si="4"/>
        <v>575.0025</v>
      </c>
      <c r="E8" s="2">
        <f t="shared" si="5"/>
        <v>750.0025163702312</v>
      </c>
      <c r="F8" s="2">
        <f t="shared" si="6"/>
        <v>37599.9977648551</v>
      </c>
      <c r="G8" s="2">
        <f t="shared" si="7"/>
        <v>1399.9828361609727</v>
      </c>
      <c r="H8" s="2">
        <f t="shared" si="0"/>
        <v>-0.00015821657952831933</v>
      </c>
      <c r="I8" s="2">
        <f t="shared" si="1"/>
        <v>26.500478424669875</v>
      </c>
      <c r="J8" s="2">
        <f t="shared" si="2"/>
        <v>22.500075491106934</v>
      </c>
      <c r="K8" s="2">
        <f t="shared" si="8"/>
        <v>54.998989125000016</v>
      </c>
      <c r="L8" s="2">
        <f t="shared" si="9"/>
        <v>54.998989125000016</v>
      </c>
      <c r="M8" s="2">
        <f t="shared" si="10"/>
        <v>55.001946841207996</v>
      </c>
      <c r="N8" s="1">
        <v>0</v>
      </c>
      <c r="O8" s="1">
        <v>0</v>
      </c>
      <c r="P8" s="2">
        <f>D7*0.1913+(N7+O7)*0.36</f>
        <v>109.99797825</v>
      </c>
      <c r="Q8" s="2">
        <f t="shared" si="3"/>
        <v>353.7803691574037</v>
      </c>
      <c r="R8" s="1">
        <f t="shared" si="12"/>
        <v>4.000010553878703</v>
      </c>
      <c r="S8"/>
    </row>
    <row r="9" spans="2:19" ht="12">
      <c r="B9" s="1">
        <v>6</v>
      </c>
      <c r="C9" s="2">
        <f t="shared" si="11"/>
        <v>750.0171821133243</v>
      </c>
      <c r="D9" s="2">
        <f t="shared" si="4"/>
        <v>575.0025</v>
      </c>
      <c r="E9" s="2">
        <f t="shared" si="5"/>
        <v>750.0030669664949</v>
      </c>
      <c r="F9" s="2">
        <f t="shared" si="6"/>
        <v>37599.997372475416</v>
      </c>
      <c r="G9" s="2">
        <f t="shared" si="7"/>
        <v>1399.9798784447648</v>
      </c>
      <c r="H9" s="2">
        <f t="shared" si="0"/>
        <v>-0.00018820195772605074</v>
      </c>
      <c r="I9" s="2">
        <f t="shared" si="1"/>
        <v>26.500478148120674</v>
      </c>
      <c r="J9" s="2">
        <f t="shared" si="2"/>
        <v>22.500092008994844</v>
      </c>
      <c r="K9" s="2">
        <f t="shared" si="8"/>
        <v>54.998989125000016</v>
      </c>
      <c r="L9" s="2">
        <f t="shared" si="9"/>
        <v>54.998989125000016</v>
      </c>
      <c r="M9" s="2">
        <f t="shared" si="10"/>
        <v>55.00182567567421</v>
      </c>
      <c r="N9" s="1">
        <v>0</v>
      </c>
      <c r="O9" s="1">
        <v>0</v>
      </c>
      <c r="P9" s="2">
        <f>D8*0.1913+(N8+O8)*0.36</f>
        <v>109.99797825</v>
      </c>
      <c r="Q9" s="2">
        <f t="shared" si="3"/>
        <v>353.7816896760964</v>
      </c>
      <c r="R9" s="1">
        <f t="shared" si="12"/>
        <v>4.000013420641233</v>
      </c>
      <c r="S9"/>
    </row>
    <row r="10" spans="2:19" ht="12">
      <c r="B10" s="1">
        <v>7</v>
      </c>
      <c r="C10" s="2">
        <f t="shared" si="11"/>
        <v>750.0198304620409</v>
      </c>
      <c r="D10" s="2">
        <f t="shared" si="4"/>
        <v>575.0025</v>
      </c>
      <c r="E10" s="2">
        <f t="shared" si="5"/>
        <v>750.0036278869371</v>
      </c>
      <c r="F10" s="2">
        <f t="shared" si="6"/>
        <v>37599.996999756935</v>
      </c>
      <c r="G10" s="2">
        <f t="shared" si="7"/>
        <v>1399.9770418940907</v>
      </c>
      <c r="H10" s="2">
        <f t="shared" si="0"/>
        <v>-0.00021603433471682366</v>
      </c>
      <c r="I10" s="2">
        <f t="shared" si="1"/>
        <v>26.500477885428687</v>
      </c>
      <c r="J10" s="2">
        <f t="shared" si="2"/>
        <v>22.500108836608113</v>
      </c>
      <c r="K10" s="2">
        <f t="shared" si="8"/>
        <v>54.998989125000016</v>
      </c>
      <c r="L10" s="2">
        <f t="shared" si="9"/>
        <v>54.998989125000016</v>
      </c>
      <c r="M10" s="2">
        <f t="shared" si="10"/>
        <v>55.001709474398695</v>
      </c>
      <c r="N10" s="1">
        <v>0</v>
      </c>
      <c r="O10" s="1">
        <v>0</v>
      </c>
      <c r="P10" s="2">
        <f>D9*0.1913+(N9+O9)*0.36</f>
        <v>109.99797825</v>
      </c>
      <c r="Q10" s="2">
        <f t="shared" si="3"/>
        <v>353.78293889718907</v>
      </c>
      <c r="R10" s="1">
        <f t="shared" si="12"/>
        <v>4.00001635715464</v>
      </c>
      <c r="S10"/>
    </row>
    <row r="11" spans="2:19" ht="12">
      <c r="B11" s="1">
        <v>8</v>
      </c>
      <c r="C11" s="2">
        <f t="shared" si="11"/>
        <v>750.0223347771049</v>
      </c>
      <c r="D11" s="2">
        <f t="shared" si="4"/>
        <v>575.0025</v>
      </c>
      <c r="E11" s="2">
        <f t="shared" si="5"/>
        <v>750.0041966129378</v>
      </c>
      <c r="F11" s="2">
        <f t="shared" si="6"/>
        <v>37599.99664706527</v>
      </c>
      <c r="G11" s="2">
        <f t="shared" si="7"/>
        <v>1399.974321544692</v>
      </c>
      <c r="H11" s="2">
        <f t="shared" si="0"/>
        <v>-0.00024184218889483115</v>
      </c>
      <c r="I11" s="2">
        <f t="shared" si="1"/>
        <v>26.500477636851603</v>
      </c>
      <c r="J11" s="2">
        <f t="shared" si="2"/>
        <v>22.500125898388134</v>
      </c>
      <c r="K11" s="2">
        <f t="shared" si="8"/>
        <v>54.998989125000016</v>
      </c>
      <c r="L11" s="2">
        <f t="shared" si="9"/>
        <v>54.998989125000016</v>
      </c>
      <c r="M11" s="2">
        <f t="shared" si="10"/>
        <v>55.00159803341408</v>
      </c>
      <c r="N11" s="1">
        <v>0</v>
      </c>
      <c r="O11" s="1">
        <v>0</v>
      </c>
      <c r="P11" s="2">
        <f>D10*0.1913+(N10+O10)*0.36</f>
        <v>109.99797825</v>
      </c>
      <c r="Q11" s="2">
        <f t="shared" si="3"/>
        <v>353.78412017787963</v>
      </c>
      <c r="R11" s="1">
        <f t="shared" si="12"/>
        <v>4.000019348730332</v>
      </c>
      <c r="S11"/>
    </row>
    <row r="12" spans="1:19" ht="12">
      <c r="A12" s="1">
        <v>2000</v>
      </c>
      <c r="B12" s="1">
        <v>9</v>
      </c>
      <c r="C12" s="2">
        <f t="shared" si="11"/>
        <v>750.0247018433301</v>
      </c>
      <c r="D12" s="2">
        <f t="shared" si="4"/>
        <v>575.0025</v>
      </c>
      <c r="E12" s="2">
        <f t="shared" si="5"/>
        <v>750.0047708448599</v>
      </c>
      <c r="F12" s="2">
        <f t="shared" si="6"/>
        <v>37599.99631467554</v>
      </c>
      <c r="G12" s="2">
        <f t="shared" si="7"/>
        <v>1399.971712636278</v>
      </c>
      <c r="H12" s="2">
        <f t="shared" si="0"/>
        <v>-0.0002657466462702966</v>
      </c>
      <c r="I12" s="2">
        <f t="shared" si="1"/>
        <v>26.50047740258332</v>
      </c>
      <c r="J12" s="2">
        <f t="shared" si="2"/>
        <v>22.500143125345794</v>
      </c>
      <c r="K12" s="2">
        <f t="shared" si="8"/>
        <v>54.998989125000016</v>
      </c>
      <c r="L12" s="2">
        <f t="shared" si="9"/>
        <v>54.998989125000016</v>
      </c>
      <c r="M12" s="2">
        <f t="shared" si="10"/>
        <v>55.00149115768708</v>
      </c>
      <c r="N12" s="1">
        <v>0</v>
      </c>
      <c r="O12" s="1">
        <v>0</v>
      </c>
      <c r="P12" s="2">
        <f>D11*0.1913+(N11+O11)*0.36</f>
        <v>109.99797825</v>
      </c>
      <c r="Q12" s="2">
        <f t="shared" si="3"/>
        <v>353.7852367185519</v>
      </c>
      <c r="R12" s="1">
        <f t="shared" si="12"/>
        <v>4.000022381935668</v>
      </c>
      <c r="S12"/>
    </row>
    <row r="13" spans="2:19" ht="12">
      <c r="B13" s="1">
        <v>10</v>
      </c>
      <c r="C13" s="2">
        <f t="shared" si="11"/>
        <v>750.0269381293709</v>
      </c>
      <c r="D13" s="2">
        <f t="shared" si="4"/>
        <v>575.0025</v>
      </c>
      <c r="E13" s="2">
        <f t="shared" si="5"/>
        <v>750.0053484868081</v>
      </c>
      <c r="F13" s="2">
        <f t="shared" si="6"/>
        <v>37599.996002780244</v>
      </c>
      <c r="G13" s="2">
        <f t="shared" si="7"/>
        <v>1399.969210603591</v>
      </c>
      <c r="H13" s="2">
        <f t="shared" si="0"/>
        <v>-0.00028786190083792464</v>
      </c>
      <c r="I13" s="2">
        <f t="shared" si="1"/>
        <v>26.500477182759518</v>
      </c>
      <c r="J13" s="2">
        <f t="shared" si="2"/>
        <v>22.50016045460424</v>
      </c>
      <c r="K13" s="2">
        <f t="shared" si="8"/>
        <v>54.998989125000016</v>
      </c>
      <c r="L13" s="2">
        <f t="shared" si="9"/>
        <v>54.998989125000016</v>
      </c>
      <c r="M13" s="2">
        <f t="shared" si="10"/>
        <v>55.00138866019776</v>
      </c>
      <c r="N13" s="1">
        <v>0</v>
      </c>
      <c r="O13" s="1">
        <v>0</v>
      </c>
      <c r="P13" s="2">
        <f>D12*0.1913+(N12+O12)*0.36</f>
        <v>109.99797825</v>
      </c>
      <c r="Q13" s="2">
        <f t="shared" si="3"/>
        <v>353.786291570458</v>
      </c>
      <c r="R13" s="1">
        <f t="shared" si="12"/>
        <v>4.000025444505919</v>
      </c>
      <c r="S13"/>
    </row>
    <row r="14" spans="2:19" ht="12">
      <c r="B14" s="1">
        <v>11</v>
      </c>
      <c r="C14" s="2">
        <f t="shared" si="11"/>
        <v>750.0290498026679</v>
      </c>
      <c r="D14" s="2">
        <f t="shared" si="4"/>
        <v>575.0025</v>
      </c>
      <c r="E14" s="2">
        <f t="shared" si="5"/>
        <v>750.0059276323582</v>
      </c>
      <c r="F14" s="2">
        <f t="shared" si="6"/>
        <v>37599.995711496595</v>
      </c>
      <c r="G14" s="2">
        <f t="shared" si="7"/>
        <v>1399.966811068393</v>
      </c>
      <c r="H14" s="2">
        <f t="shared" si="0"/>
        <v>-0.0003082956041301562</v>
      </c>
      <c r="I14" s="2">
        <f t="shared" si="1"/>
        <v>26.5004769774628</v>
      </c>
      <c r="J14" s="2">
        <f t="shared" si="2"/>
        <v>22.500177828970745</v>
      </c>
      <c r="K14" s="2">
        <f t="shared" si="8"/>
        <v>54.998989125000016</v>
      </c>
      <c r="L14" s="2">
        <f t="shared" si="9"/>
        <v>54.998989125000016</v>
      </c>
      <c r="M14" s="2">
        <f t="shared" si="10"/>
        <v>55.00129036158857</v>
      </c>
      <c r="N14" s="1">
        <v>0</v>
      </c>
      <c r="O14" s="1">
        <v>0</v>
      </c>
      <c r="P14" s="2">
        <f>D13*0.1913+(N13+O13)*0.36</f>
        <v>109.99797825</v>
      </c>
      <c r="Q14" s="2">
        <f t="shared" si="3"/>
        <v>353.78728764276786</v>
      </c>
      <c r="R14" s="1">
        <f t="shared" si="12"/>
        <v>4.000028525262977</v>
      </c>
      <c r="S14"/>
    </row>
    <row r="15" spans="2:19" ht="12">
      <c r="B15" s="1">
        <v>12</v>
      </c>
      <c r="C15" s="2">
        <f t="shared" si="11"/>
        <v>750.0310427436524</v>
      </c>
      <c r="D15" s="2">
        <f t="shared" si="4"/>
        <v>575.0025</v>
      </c>
      <c r="E15" s="2">
        <f t="shared" si="5"/>
        <v>750.0065065511913</v>
      </c>
      <c r="F15" s="2">
        <f t="shared" si="6"/>
        <v>37599.99544087337</v>
      </c>
      <c r="G15" s="2">
        <f t="shared" si="7"/>
        <v>1399.9645098318044</v>
      </c>
      <c r="H15" s="2">
        <f t="shared" si="0"/>
        <v>-0.0003271492328152211</v>
      </c>
      <c r="I15" s="2">
        <f t="shared" si="1"/>
        <v>26.50047678672755</v>
      </c>
      <c r="J15" s="2">
        <f t="shared" si="2"/>
        <v>22.500195196535735</v>
      </c>
      <c r="K15" s="2">
        <f t="shared" si="8"/>
        <v>54.998989125000016</v>
      </c>
      <c r="L15" s="2">
        <f t="shared" si="9"/>
        <v>54.998989125000016</v>
      </c>
      <c r="M15" s="2">
        <f t="shared" si="10"/>
        <v>55.001196089849486</v>
      </c>
      <c r="N15" s="1">
        <v>0</v>
      </c>
      <c r="O15" s="1">
        <v>0</v>
      </c>
      <c r="P15" s="2">
        <f>D14*0.1913+(N14+O14)*0.36</f>
        <v>109.99797825</v>
      </c>
      <c r="Q15" s="2">
        <f t="shared" si="3"/>
        <v>353.78822770926996</v>
      </c>
      <c r="R15" s="1">
        <f t="shared" si="12"/>
        <v>4.000031614039243</v>
      </c>
      <c r="S15"/>
    </row>
    <row r="16" spans="2:19" ht="12">
      <c r="B16" s="1">
        <v>13</v>
      </c>
      <c r="C16" s="2">
        <f t="shared" si="11"/>
        <v>750.0329225592691</v>
      </c>
      <c r="D16" s="2">
        <f t="shared" si="4"/>
        <v>575.0025</v>
      </c>
      <c r="E16" s="2">
        <f t="shared" si="5"/>
        <v>750.0070836765766</v>
      </c>
      <c r="F16" s="2">
        <f t="shared" si="6"/>
        <v>37599.995190897214</v>
      </c>
      <c r="G16" s="2">
        <f t="shared" si="7"/>
        <v>1399.9623028669548</v>
      </c>
      <c r="H16" s="2">
        <f t="shared" si="0"/>
        <v>-0.00034451843589977215</v>
      </c>
      <c r="I16" s="2">
        <f t="shared" si="1"/>
        <v>26.500476610544357</v>
      </c>
      <c r="J16" s="2">
        <f t="shared" si="2"/>
        <v>22.500212510297295</v>
      </c>
      <c r="K16" s="2">
        <f t="shared" si="8"/>
        <v>54.998989125000016</v>
      </c>
      <c r="L16" s="2">
        <f t="shared" si="9"/>
        <v>54.998989125000016</v>
      </c>
      <c r="M16" s="2">
        <f t="shared" si="10"/>
        <v>55.00110568001701</v>
      </c>
      <c r="N16" s="1">
        <v>0</v>
      </c>
      <c r="O16" s="1">
        <v>0</v>
      </c>
      <c r="P16" s="2">
        <f>D15*0.1913+(N15+O15)*0.36</f>
        <v>109.99797825</v>
      </c>
      <c r="Q16" s="2">
        <f t="shared" si="3"/>
        <v>353.7891144147496</v>
      </c>
      <c r="R16" s="1">
        <f t="shared" si="12"/>
        <v>4.000034701606354</v>
      </c>
      <c r="S16"/>
    </row>
    <row r="17" spans="2:19" ht="12">
      <c r="B17" s="1">
        <v>14</v>
      </c>
      <c r="C17" s="2">
        <f t="shared" si="11"/>
        <v>750.0346945958502</v>
      </c>
      <c r="D17" s="2">
        <f t="shared" si="4"/>
        <v>575.0025</v>
      </c>
      <c r="E17" s="2">
        <f t="shared" si="5"/>
        <v>750.0076575936532</v>
      </c>
      <c r="F17" s="2">
        <f t="shared" si="6"/>
        <v>37599.994961498574</v>
      </c>
      <c r="G17" s="2">
        <f t="shared" si="7"/>
        <v>1399.9601863119378</v>
      </c>
      <c r="H17" s="2">
        <f t="shared" si="0"/>
        <v>-0.0003604933626259784</v>
      </c>
      <c r="I17" s="2">
        <f t="shared" si="1"/>
        <v>26.500476448864195</v>
      </c>
      <c r="J17" s="2">
        <f t="shared" si="2"/>
        <v>22.500229727809597</v>
      </c>
      <c r="K17" s="2">
        <f t="shared" si="8"/>
        <v>54.998989125000016</v>
      </c>
      <c r="L17" s="2">
        <f t="shared" si="9"/>
        <v>54.998989125000016</v>
      </c>
      <c r="M17" s="2">
        <f t="shared" si="10"/>
        <v>55.00101897388548</v>
      </c>
      <c r="N17" s="1">
        <v>0</v>
      </c>
      <c r="O17" s="1">
        <v>0</v>
      </c>
      <c r="P17" s="2">
        <f>D16*0.1913+(N16+O16)*0.36</f>
        <v>109.99797825</v>
      </c>
      <c r="Q17" s="2">
        <f t="shared" si="3"/>
        <v>353.7899502810614</v>
      </c>
      <c r="R17" s="1">
        <f t="shared" si="12"/>
        <v>4.000037779608409</v>
      </c>
      <c r="S17"/>
    </row>
    <row r="18" spans="2:19" ht="12">
      <c r="B18" s="1">
        <v>15</v>
      </c>
      <c r="C18" s="2">
        <f t="shared" si="11"/>
        <v>750.036363951373</v>
      </c>
      <c r="D18" s="2">
        <f t="shared" si="4"/>
        <v>575.0025</v>
      </c>
      <c r="E18" s="2">
        <f t="shared" si="5"/>
        <v>750.0082270284621</v>
      </c>
      <c r="F18" s="2">
        <f t="shared" si="6"/>
        <v>37599.99475255713</v>
      </c>
      <c r="G18" s="2">
        <f t="shared" si="7"/>
        <v>1399.9581564630523</v>
      </c>
      <c r="H18" s="2">
        <f t="shared" si="0"/>
        <v>-0.0003751589721453759</v>
      </c>
      <c r="I18" s="2">
        <f t="shared" si="1"/>
        <v>26.50047630160227</v>
      </c>
      <c r="J18" s="2">
        <f t="shared" si="2"/>
        <v>22.500246810853863</v>
      </c>
      <c r="K18" s="2">
        <f t="shared" si="8"/>
        <v>54.998989125000016</v>
      </c>
      <c r="L18" s="2">
        <f t="shared" si="9"/>
        <v>54.998989125000016</v>
      </c>
      <c r="M18" s="2">
        <f t="shared" si="10"/>
        <v>55.00093581973025</v>
      </c>
      <c r="N18" s="1">
        <v>0</v>
      </c>
      <c r="O18" s="1">
        <v>0</v>
      </c>
      <c r="P18" s="2">
        <f>D17*0.1913+(N17+O17)*0.36</f>
        <v>109.99797825</v>
      </c>
      <c r="Q18" s="2">
        <f t="shared" si="3"/>
        <v>353.7907377129118</v>
      </c>
      <c r="R18" s="1">
        <f t="shared" si="12"/>
        <v>4.000040840499484</v>
      </c>
      <c r="S18"/>
    </row>
    <row r="19" spans="2:19" ht="12">
      <c r="B19" s="1">
        <v>16</v>
      </c>
      <c r="C19" s="2">
        <f t="shared" si="11"/>
        <v>750.0379354871311</v>
      </c>
      <c r="D19" s="2">
        <f t="shared" si="4"/>
        <v>575.0025</v>
      </c>
      <c r="E19" s="2">
        <f t="shared" si="5"/>
        <v>750.0087908376831</v>
      </c>
      <c r="F19" s="2">
        <f t="shared" si="6"/>
        <v>37599.99456390688</v>
      </c>
      <c r="G19" s="2">
        <f t="shared" si="7"/>
        <v>1399.956209768322</v>
      </c>
      <c r="H19" s="2">
        <f t="shared" si="0"/>
        <v>-0.00038859532597295283</v>
      </c>
      <c r="I19" s="2">
        <f t="shared" si="1"/>
        <v>26.500476168641573</v>
      </c>
      <c r="J19" s="2">
        <f t="shared" si="2"/>
        <v>22.500263725130495</v>
      </c>
      <c r="K19" s="2">
        <f t="shared" si="8"/>
        <v>54.998989125000016</v>
      </c>
      <c r="L19" s="2">
        <f t="shared" si="9"/>
        <v>54.998989125000016</v>
      </c>
      <c r="M19" s="2">
        <f t="shared" si="10"/>
        <v>55.00085607204216</v>
      </c>
      <c r="N19" s="1">
        <v>0</v>
      </c>
      <c r="O19" s="1">
        <v>0</v>
      </c>
      <c r="P19" s="2">
        <f>D18*0.1913+(N18+O18)*0.36</f>
        <v>109.99797825</v>
      </c>
      <c r="Q19" s="2">
        <f t="shared" si="3"/>
        <v>353.7914790033637</v>
      </c>
      <c r="R19" s="1">
        <f t="shared" si="12"/>
        <v>4.0000438774851315</v>
      </c>
      <c r="S19"/>
    </row>
    <row r="20" spans="2:19" ht="12">
      <c r="B20" s="1">
        <v>17</v>
      </c>
      <c r="C20" s="2">
        <f t="shared" si="11"/>
        <v>750.0394138388474</v>
      </c>
      <c r="D20" s="2">
        <f t="shared" si="4"/>
        <v>575.0025</v>
      </c>
      <c r="E20" s="2">
        <f t="shared" si="5"/>
        <v>750.0093479990351</v>
      </c>
      <c r="F20" s="2">
        <f t="shared" si="6"/>
        <v>37599.99439534086</v>
      </c>
      <c r="G20" s="2">
        <f t="shared" si="7"/>
        <v>1399.9543428212799</v>
      </c>
      <c r="H20" s="2">
        <f t="shared" si="0"/>
        <v>-0.00040087786416430994</v>
      </c>
      <c r="I20" s="2">
        <f t="shared" si="1"/>
        <v>26.500476049836237</v>
      </c>
      <c r="J20" s="2">
        <f t="shared" si="2"/>
        <v>22.50028043997105</v>
      </c>
      <c r="K20" s="2">
        <f t="shared" si="8"/>
        <v>54.998989125000016</v>
      </c>
      <c r="L20" s="2">
        <f t="shared" si="9"/>
        <v>54.998989125000016</v>
      </c>
      <c r="M20" s="2">
        <f t="shared" si="10"/>
        <v>55.000779591272945</v>
      </c>
      <c r="N20" s="1">
        <v>0</v>
      </c>
      <c r="O20" s="1">
        <v>0</v>
      </c>
      <c r="P20" s="2">
        <f>D19*0.1913+(N19+O19)*0.36</f>
        <v>109.99797825</v>
      </c>
      <c r="Q20" s="2">
        <f t="shared" si="3"/>
        <v>353.79217633907894</v>
      </c>
      <c r="R20" s="1">
        <f t="shared" si="12"/>
        <v>4.000046884467643</v>
      </c>
      <c r="S20"/>
    </row>
    <row r="21" spans="2:19" ht="12">
      <c r="B21" s="1">
        <v>18</v>
      </c>
      <c r="C21" s="2">
        <f t="shared" si="11"/>
        <v>750.0408034272562</v>
      </c>
      <c r="D21" s="2">
        <f t="shared" si="4"/>
        <v>575.0025</v>
      </c>
      <c r="E21" s="2">
        <f t="shared" si="5"/>
        <v>750.0098976022967</v>
      </c>
      <c r="F21" s="2">
        <f t="shared" si="6"/>
        <v>37599.99424661546</v>
      </c>
      <c r="G21" s="2">
        <f t="shared" si="7"/>
        <v>1399.952552355007</v>
      </c>
      <c r="H21" s="2">
        <f t="shared" si="0"/>
        <v>-0.0004120776661253937</v>
      </c>
      <c r="I21" s="2">
        <f t="shared" si="1"/>
        <v>26.50047594501458</v>
      </c>
      <c r="J21" s="2">
        <f t="shared" si="2"/>
        <v>22.500296928068902</v>
      </c>
      <c r="K21" s="2">
        <f t="shared" si="8"/>
        <v>54.998989125000016</v>
      </c>
      <c r="L21" s="2">
        <f t="shared" si="9"/>
        <v>54.998989125000016</v>
      </c>
      <c r="M21" s="2">
        <f t="shared" si="10"/>
        <v>55.000706243591026</v>
      </c>
      <c r="N21" s="1">
        <v>0</v>
      </c>
      <c r="O21" s="1">
        <v>0</v>
      </c>
      <c r="P21" s="2">
        <f>D20*0.1913+(N20+O20)*0.36</f>
        <v>109.99797825</v>
      </c>
      <c r="Q21" s="2">
        <f t="shared" si="3"/>
        <v>353.7928318053095</v>
      </c>
      <c r="R21" s="1">
        <f t="shared" si="12"/>
        <v>4.000049855994853</v>
      </c>
      <c r="S21"/>
    </row>
    <row r="22" spans="1:19" ht="12">
      <c r="A22" s="1">
        <v>2010</v>
      </c>
      <c r="B22" s="1">
        <v>19</v>
      </c>
      <c r="C22" s="2">
        <f t="shared" si="11"/>
        <v>750.042108468181</v>
      </c>
      <c r="D22" s="2">
        <f t="shared" si="4"/>
        <v>575.0025</v>
      </c>
      <c r="E22" s="2">
        <f t="shared" si="5"/>
        <v>750.0104388409138</v>
      </c>
      <c r="F22" s="2">
        <f t="shared" si="6"/>
        <v>37599.99411745451</v>
      </c>
      <c r="G22" s="2">
        <f t="shared" si="7"/>
        <v>1399.950835236416</v>
      </c>
      <c r="H22" s="2">
        <f t="shared" si="0"/>
        <v>-0.00042226169689608164</v>
      </c>
      <c r="I22" s="2">
        <f t="shared" si="1"/>
        <v>26.50047585398194</v>
      </c>
      <c r="J22" s="2">
        <f t="shared" si="2"/>
        <v>22.500313165227414</v>
      </c>
      <c r="K22" s="2">
        <f t="shared" si="8"/>
        <v>54.998989125000016</v>
      </c>
      <c r="L22" s="2">
        <f t="shared" si="9"/>
        <v>54.998989125000016</v>
      </c>
      <c r="M22" s="2">
        <f t="shared" si="10"/>
        <v>55.000635900647325</v>
      </c>
      <c r="N22" s="1">
        <v>0</v>
      </c>
      <c r="O22" s="1">
        <v>0</v>
      </c>
      <c r="P22" s="2">
        <f>D21*0.1913+(N21+O21)*0.36</f>
        <v>109.99797825</v>
      </c>
      <c r="Q22" s="2">
        <f t="shared" si="3"/>
        <v>353.7934473906514</v>
      </c>
      <c r="R22" s="1">
        <f t="shared" si="12"/>
        <v>4.000052787212249</v>
      </c>
      <c r="S22"/>
    </row>
    <row r="23" spans="2:19" ht="12">
      <c r="B23" s="1">
        <v>20</v>
      </c>
      <c r="C23" s="2">
        <f t="shared" si="11"/>
        <v>750.0433329821315</v>
      </c>
      <c r="D23" s="2">
        <f t="shared" si="4"/>
        <v>575.0025</v>
      </c>
      <c r="E23" s="2">
        <f t="shared" si="5"/>
        <v>750.010971004153</v>
      </c>
      <c r="F23" s="2">
        <f t="shared" si="6"/>
        <v>37599.99400755297</v>
      </c>
      <c r="G23" s="2">
        <f t="shared" si="7"/>
        <v>1399.9491884607687</v>
      </c>
      <c r="H23" s="2">
        <f t="shared" si="0"/>
        <v>-0.00043149303971252566</v>
      </c>
      <c r="I23" s="2">
        <f t="shared" si="1"/>
        <v>26.50047577652333</v>
      </c>
      <c r="J23" s="2">
        <f t="shared" si="2"/>
        <v>22.50032913012459</v>
      </c>
      <c r="K23" s="2">
        <f t="shared" si="8"/>
        <v>54.998989125000016</v>
      </c>
      <c r="L23" s="2">
        <f t="shared" si="9"/>
        <v>54.998989125000016</v>
      </c>
      <c r="M23" s="2">
        <f t="shared" si="10"/>
        <v>55.00056843935069</v>
      </c>
      <c r="N23" s="1">
        <v>0</v>
      </c>
      <c r="O23" s="1">
        <v>0</v>
      </c>
      <c r="P23" s="2">
        <f>D22*0.1913+(N22+O22)*0.36</f>
        <v>109.99797825</v>
      </c>
      <c r="Q23" s="2">
        <f t="shared" si="3"/>
        <v>353.7940249915714</v>
      </c>
      <c r="R23" s="1">
        <f t="shared" si="12"/>
        <v>4.000055673818207</v>
      </c>
      <c r="S23"/>
    </row>
    <row r="24" spans="2:19" ht="12">
      <c r="B24" s="1">
        <v>21</v>
      </c>
      <c r="C24" s="2">
        <f t="shared" si="11"/>
        <v>750.0444808034424</v>
      </c>
      <c r="D24" s="2">
        <f t="shared" si="4"/>
        <v>575.0025</v>
      </c>
      <c r="E24" s="2">
        <f t="shared" si="5"/>
        <v>750.0114934697733</v>
      </c>
      <c r="F24" s="2">
        <f t="shared" si="6"/>
        <v>37599.99391658039</v>
      </c>
      <c r="G24" s="2">
        <f t="shared" si="7"/>
        <v>1399.947609146418</v>
      </c>
      <c r="H24" s="2">
        <f t="shared" si="0"/>
        <v>-0.00043983111558797345</v>
      </c>
      <c r="I24" s="2">
        <f t="shared" si="1"/>
        <v>26.50047571240586</v>
      </c>
      <c r="J24" s="2">
        <f t="shared" si="2"/>
        <v>22.5003448040932</v>
      </c>
      <c r="K24" s="2">
        <f t="shared" si="8"/>
        <v>54.998989125000016</v>
      </c>
      <c r="L24" s="2">
        <f t="shared" si="9"/>
        <v>54.998989125000016</v>
      </c>
      <c r="M24" s="2">
        <f t="shared" si="10"/>
        <v>55.000503741652444</v>
      </c>
      <c r="N24" s="1">
        <v>0</v>
      </c>
      <c r="O24" s="1">
        <v>0</v>
      </c>
      <c r="P24" s="2">
        <f>D23*0.1913+(N23+O23)*0.36</f>
        <v>109.99797825</v>
      </c>
      <c r="Q24" s="2">
        <f t="shared" si="3"/>
        <v>353.7945664167181</v>
      </c>
      <c r="R24" s="1">
        <f t="shared" si="12"/>
        <v>4.000058512022149</v>
      </c>
      <c r="S24"/>
    </row>
    <row r="25" spans="2:19" ht="12">
      <c r="B25" s="1">
        <v>22</v>
      </c>
      <c r="C25" s="2">
        <f t="shared" si="11"/>
        <v>750.0455555889793</v>
      </c>
      <c r="D25" s="2">
        <f t="shared" si="4"/>
        <v>575.0025</v>
      </c>
      <c r="E25" s="2">
        <f t="shared" si="5"/>
        <v>750.0120056971795</v>
      </c>
      <c r="F25" s="2">
        <f t="shared" si="6"/>
        <v>37599.9938441841</v>
      </c>
      <c r="G25" s="2">
        <f t="shared" si="7"/>
        <v>1399.9460945297656</v>
      </c>
      <c r="H25" s="2">
        <f t="shared" si="0"/>
        <v>-0.00044733189066391787</v>
      </c>
      <c r="I25" s="2">
        <f t="shared" si="1"/>
        <v>26.500475661380953</v>
      </c>
      <c r="J25" s="2">
        <f t="shared" si="2"/>
        <v>22.500360170915382</v>
      </c>
      <c r="K25" s="2">
        <f t="shared" si="8"/>
        <v>54.998989125000016</v>
      </c>
      <c r="L25" s="2">
        <f t="shared" si="9"/>
        <v>54.998989125000016</v>
      </c>
      <c r="M25" s="2">
        <f t="shared" si="10"/>
        <v>55.00044169433989</v>
      </c>
      <c r="N25" s="1">
        <v>0</v>
      </c>
      <c r="O25" s="1">
        <v>0</v>
      </c>
      <c r="P25" s="2">
        <f>D24*0.1913+(N24+O24)*0.36</f>
        <v>109.99797825</v>
      </c>
      <c r="Q25" s="2">
        <f t="shared" si="3"/>
        <v>353.7950733910279</v>
      </c>
      <c r="R25" s="1">
        <f t="shared" si="12"/>
        <v>4.000061298505457</v>
      </c>
      <c r="S25"/>
    </row>
    <row r="26" spans="2:19" ht="12">
      <c r="B26" s="1">
        <v>23</v>
      </c>
      <c r="C26" s="2">
        <f t="shared" si="11"/>
        <v>750.0465608264285</v>
      </c>
      <c r="D26" s="2">
        <f t="shared" si="4"/>
        <v>575.0025</v>
      </c>
      <c r="E26" s="2">
        <f t="shared" si="5"/>
        <v>750.0125072210302</v>
      </c>
      <c r="F26" s="2">
        <f t="shared" si="6"/>
        <v>37599.99378999214</v>
      </c>
      <c r="G26" s="2">
        <f t="shared" si="7"/>
        <v>1399.9446419604255</v>
      </c>
      <c r="H26" s="2">
        <f t="shared" si="0"/>
        <v>-0.00045404807197731617</v>
      </c>
      <c r="I26" s="2">
        <f t="shared" si="1"/>
        <v>26.50047562318646</v>
      </c>
      <c r="J26" s="2">
        <f t="shared" si="2"/>
        <v>22.500375216630907</v>
      </c>
      <c r="K26" s="2">
        <f t="shared" si="8"/>
        <v>54.998989125000016</v>
      </c>
      <c r="L26" s="2">
        <f t="shared" si="9"/>
        <v>54.998989125000016</v>
      </c>
      <c r="M26" s="2">
        <f t="shared" si="10"/>
        <v>55.00038218883816</v>
      </c>
      <c r="N26" s="1">
        <v>0</v>
      </c>
      <c r="O26" s="1">
        <v>0</v>
      </c>
      <c r="P26" s="2">
        <f>D25*0.1913+(N25+O25)*0.36</f>
        <v>109.99797825</v>
      </c>
      <c r="Q26" s="2">
        <f t="shared" si="3"/>
        <v>353.7955475596361</v>
      </c>
      <c r="R26" s="1">
        <f t="shared" si="12"/>
        <v>4.000064030384957</v>
      </c>
      <c r="S26"/>
    </row>
    <row r="27" spans="2:19" ht="12">
      <c r="B27" s="1">
        <v>24</v>
      </c>
      <c r="C27" s="2">
        <f t="shared" si="11"/>
        <v>750.0474998421946</v>
      </c>
      <c r="D27" s="2">
        <f t="shared" si="4"/>
        <v>575.0025</v>
      </c>
      <c r="E27" s="2">
        <f t="shared" si="5"/>
        <v>750.0129976452729</v>
      </c>
      <c r="F27" s="2">
        <f t="shared" si="6"/>
        <v>37599.99375361597</v>
      </c>
      <c r="G27" s="2">
        <f t="shared" si="7"/>
        <v>1399.9432488965874</v>
      </c>
      <c r="H27" s="2">
        <f t="shared" si="0"/>
        <v>-0.00046002929228961876</v>
      </c>
      <c r="I27" s="2">
        <f t="shared" si="1"/>
        <v>26.500475597548537</v>
      </c>
      <c r="J27" s="2">
        <f t="shared" si="2"/>
        <v>22.500389929358185</v>
      </c>
      <c r="K27" s="2">
        <f t="shared" si="8"/>
        <v>54.998989125000016</v>
      </c>
      <c r="L27" s="2">
        <f t="shared" si="9"/>
        <v>54.998989125000016</v>
      </c>
      <c r="M27" s="2">
        <f t="shared" si="10"/>
        <v>55.00032512102021</v>
      </c>
      <c r="N27" s="1">
        <v>0</v>
      </c>
      <c r="O27" s="1">
        <f>O26</f>
        <v>0</v>
      </c>
      <c r="P27" s="2">
        <f>D26*0.1913+(N26+O26)*0.36</f>
        <v>109.99797825</v>
      </c>
      <c r="Q27" s="2">
        <f t="shared" si="3"/>
        <v>353.79599049160123</v>
      </c>
      <c r="R27" s="1">
        <f t="shared" si="12"/>
        <v>4.000066705178828</v>
      </c>
      <c r="S27"/>
    </row>
    <row r="28" spans="2:19" ht="12">
      <c r="B28" s="1">
        <v>25</v>
      </c>
      <c r="C28" s="2">
        <f t="shared" si="11"/>
        <v>750.0483758089225</v>
      </c>
      <c r="D28" s="2">
        <f t="shared" si="4"/>
        <v>575.0025</v>
      </c>
      <c r="E28" s="2">
        <f t="shared" si="5"/>
        <v>750.0134766375767</v>
      </c>
      <c r="F28" s="2">
        <f t="shared" si="6"/>
        <v>37599.99373465296</v>
      </c>
      <c r="G28" s="2">
        <f t="shared" si="7"/>
        <v>1399.941912900567</v>
      </c>
      <c r="H28" s="2">
        <f t="shared" si="0"/>
        <v>-0.0004653222846112233</v>
      </c>
      <c r="I28" s="2">
        <f t="shared" si="1"/>
        <v>26.50047558418341</v>
      </c>
      <c r="J28" s="2">
        <f t="shared" si="2"/>
        <v>22.5004042991273</v>
      </c>
      <c r="K28" s="2">
        <f t="shared" si="8"/>
        <v>54.998989125000016</v>
      </c>
      <c r="L28" s="2">
        <f t="shared" si="9"/>
        <v>54.998989125000016</v>
      </c>
      <c r="M28" s="2">
        <f t="shared" si="10"/>
        <v>55.00027039102467</v>
      </c>
      <c r="N28" s="1">
        <v>0</v>
      </c>
      <c r="O28" s="1">
        <f>O27</f>
        <v>0</v>
      </c>
      <c r="P28" s="2">
        <f>D27*0.1913+(N27+O27)*0.36</f>
        <v>109.99797825</v>
      </c>
      <c r="Q28" s="2">
        <f t="shared" si="3"/>
        <v>353.796403683454</v>
      </c>
      <c r="R28" s="1">
        <f t="shared" si="12"/>
        <v>4.000069320774789</v>
      </c>
      <c r="S28"/>
    </row>
    <row r="29" spans="2:19" ht="12">
      <c r="B29" s="1">
        <v>26</v>
      </c>
      <c r="C29" s="2">
        <f t="shared" si="11"/>
        <v>750.0491917526625</v>
      </c>
      <c r="D29" s="2">
        <f t="shared" si="4"/>
        <v>575.0025</v>
      </c>
      <c r="E29" s="2">
        <f t="shared" si="5"/>
        <v>750.0139439241426</v>
      </c>
      <c r="F29" s="2">
        <f t="shared" si="6"/>
        <v>37599.99373268869</v>
      </c>
      <c r="G29" s="2">
        <f t="shared" si="7"/>
        <v>1399.9406316345423</v>
      </c>
      <c r="H29" s="2">
        <f t="shared" si="0"/>
        <v>-0.00046997104693218716</v>
      </c>
      <c r="I29" s="2">
        <f t="shared" si="1"/>
        <v>26.500475582798988</v>
      </c>
      <c r="J29" s="2">
        <f t="shared" si="2"/>
        <v>22.50041831772428</v>
      </c>
      <c r="K29" s="2">
        <f t="shared" si="8"/>
        <v>54.998989125000016</v>
      </c>
      <c r="L29" s="2">
        <f t="shared" si="9"/>
        <v>54.998989125000016</v>
      </c>
      <c r="M29" s="2">
        <f t="shared" si="10"/>
        <v>55.00021790308102</v>
      </c>
      <c r="N29" s="1">
        <v>0</v>
      </c>
      <c r="O29" s="1">
        <f>O28</f>
        <v>0</v>
      </c>
      <c r="P29" s="2">
        <f>D28*0.1913+(N28+O28)*0.36</f>
        <v>109.99797825</v>
      </c>
      <c r="Q29" s="2">
        <f t="shared" si="3"/>
        <v>353.79678856257664</v>
      </c>
      <c r="R29" s="1">
        <f t="shared" si="12"/>
        <v>4.000071875400409</v>
      </c>
      <c r="S29"/>
    </row>
    <row r="30" spans="2:19" ht="12">
      <c r="B30" s="1">
        <v>27</v>
      </c>
      <c r="C30" s="2">
        <f t="shared" si="11"/>
        <v>750.0499505596965</v>
      </c>
      <c r="D30" s="2">
        <f t="shared" si="4"/>
        <v>575.0025</v>
      </c>
      <c r="E30" s="2">
        <f t="shared" si="5"/>
        <v>750.0143992848639</v>
      </c>
      <c r="F30" s="2">
        <f t="shared" si="6"/>
        <v>37599.99374729901</v>
      </c>
      <c r="G30" s="2">
        <f t="shared" si="7"/>
        <v>1399.9394028564614</v>
      </c>
      <c r="H30" s="2">
        <f t="shared" si="0"/>
        <v>-0.0004740169977685582</v>
      </c>
      <c r="I30" s="2">
        <f t="shared" si="1"/>
        <v>26.500475593096343</v>
      </c>
      <c r="J30" s="2">
        <f t="shared" si="2"/>
        <v>22.500431978545915</v>
      </c>
      <c r="K30" s="2">
        <f t="shared" si="8"/>
        <v>54.998989125000016</v>
      </c>
      <c r="L30" s="2">
        <f t="shared" si="9"/>
        <v>54.998989125000016</v>
      </c>
      <c r="M30" s="2">
        <f t="shared" si="10"/>
        <v>55.000167565342075</v>
      </c>
      <c r="N30" s="1">
        <v>0</v>
      </c>
      <c r="O30" s="1">
        <f>O29</f>
        <v>0</v>
      </c>
      <c r="P30" s="2">
        <f>D29*0.1913+(N29+O29)*0.36</f>
        <v>109.99797825</v>
      </c>
      <c r="Q30" s="2">
        <f t="shared" si="3"/>
        <v>353.79714649042285</v>
      </c>
      <c r="R30" s="1">
        <f t="shared" si="12"/>
        <v>4.000074367595428</v>
      </c>
      <c r="S30"/>
    </row>
    <row r="31" spans="2:19" ht="12">
      <c r="B31" s="1">
        <v>28</v>
      </c>
      <c r="C31" s="2">
        <f t="shared" si="11"/>
        <v>750.0506549830409</v>
      </c>
      <c r="D31" s="2">
        <f t="shared" si="4"/>
        <v>575.0025</v>
      </c>
      <c r="E31" s="2">
        <f t="shared" si="5"/>
        <v>750.0148425488167</v>
      </c>
      <c r="F31" s="2">
        <f t="shared" si="6"/>
        <v>37599.993778052056</v>
      </c>
      <c r="G31" s="2">
        <f t="shared" si="7"/>
        <v>1399.9382244161193</v>
      </c>
      <c r="H31" s="2">
        <f t="shared" si="0"/>
        <v>-0.00047749912298968413</v>
      </c>
      <c r="I31" s="2">
        <f t="shared" si="1"/>
        <v>26.50047561477109</v>
      </c>
      <c r="J31" s="2">
        <f t="shared" si="2"/>
        <v>22.5004452764645</v>
      </c>
      <c r="K31" s="2">
        <f t="shared" si="8"/>
        <v>54.998989125000016</v>
      </c>
      <c r="L31" s="2">
        <f t="shared" si="9"/>
        <v>54.998989125000016</v>
      </c>
      <c r="M31" s="2">
        <f t="shared" si="10"/>
        <v>55.00011928972322</v>
      </c>
      <c r="N31" s="1">
        <v>0</v>
      </c>
      <c r="O31" s="1">
        <f>O30</f>
        <v>0</v>
      </c>
      <c r="P31" s="2">
        <f>D30*0.1913+(N30+O30)*0.36</f>
        <v>109.99797825</v>
      </c>
      <c r="Q31" s="2">
        <f t="shared" si="3"/>
        <v>353.7974787655853</v>
      </c>
      <c r="R31" s="1">
        <f t="shared" si="12"/>
        <v>4.000076796185941</v>
      </c>
      <c r="S31"/>
    </row>
    <row r="32" spans="1:19" ht="12">
      <c r="A32" s="1">
        <v>2020</v>
      </c>
      <c r="B32" s="1">
        <v>29</v>
      </c>
      <c r="C32" s="2">
        <f t="shared" si="11"/>
        <v>750.0513076486411</v>
      </c>
      <c r="D32" s="2">
        <f t="shared" si="4"/>
        <v>575.0025</v>
      </c>
      <c r="E32" s="2">
        <f t="shared" si="5"/>
        <v>750.0152735900604</v>
      </c>
      <c r="F32" s="2">
        <f t="shared" si="6"/>
        <v>37599.99382450993</v>
      </c>
      <c r="G32" s="2">
        <f t="shared" si="7"/>
        <v>1399.937094251396</v>
      </c>
      <c r="H32" s="2">
        <f t="shared" si="0"/>
        <v>-0.00048045411441004644</v>
      </c>
      <c r="I32" s="2">
        <f t="shared" si="1"/>
        <v>26.5004756475146</v>
      </c>
      <c r="J32" s="2">
        <f t="shared" si="2"/>
        <v>22.50045820770181</v>
      </c>
      <c r="K32" s="2">
        <f t="shared" si="8"/>
        <v>54.998989125000016</v>
      </c>
      <c r="L32" s="2">
        <f t="shared" si="9"/>
        <v>54.998989125000016</v>
      </c>
      <c r="M32" s="2">
        <f t="shared" si="10"/>
        <v>55.00007299174828</v>
      </c>
      <c r="N32" s="1">
        <v>0</v>
      </c>
      <c r="O32" s="1">
        <f>O31</f>
        <v>0</v>
      </c>
      <c r="P32" s="2">
        <f>D31*0.1913+(N31+O31)*0.36</f>
        <v>109.99797825</v>
      </c>
      <c r="Q32" s="2">
        <f t="shared" si="3"/>
        <v>353.7977866267175</v>
      </c>
      <c r="R32" s="1">
        <f t="shared" si="12"/>
        <v>4.000079160260356</v>
      </c>
      <c r="S32"/>
    </row>
    <row r="33" spans="2:19" ht="12">
      <c r="B33" s="1">
        <v>30</v>
      </c>
      <c r="C33" s="2">
        <f t="shared" si="11"/>
        <v>750.0519110612751</v>
      </c>
      <c r="D33" s="2">
        <f t="shared" si="4"/>
        <v>575.0025</v>
      </c>
      <c r="E33" s="2">
        <f t="shared" si="5"/>
        <v>750.0156923237271</v>
      </c>
      <c r="F33" s="2">
        <f t="shared" si="6"/>
        <v>37599.993886230375</v>
      </c>
      <c r="G33" s="2">
        <f t="shared" si="7"/>
        <v>1399.9360103846477</v>
      </c>
      <c r="H33" s="2">
        <f t="shared" si="0"/>
        <v>-0.00048291650063977915</v>
      </c>
      <c r="I33" s="2">
        <f t="shared" si="1"/>
        <v>26.50047569101517</v>
      </c>
      <c r="J33" s="2">
        <f t="shared" si="2"/>
        <v>22.50047076971181</v>
      </c>
      <c r="K33" s="2">
        <f t="shared" si="8"/>
        <v>54.998989125000016</v>
      </c>
      <c r="L33" s="2">
        <f t="shared" si="9"/>
        <v>54.998989125000016</v>
      </c>
      <c r="M33" s="2">
        <f t="shared" si="10"/>
        <v>55.00002859040172</v>
      </c>
      <c r="N33" s="1">
        <v>0</v>
      </c>
      <c r="O33" s="1">
        <f>O32</f>
        <v>0</v>
      </c>
      <c r="P33" s="2">
        <f>D32*0.1913+(N32+O32)*0.36</f>
        <v>109.99797825</v>
      </c>
      <c r="Q33" s="2">
        <f t="shared" si="3"/>
        <v>353.7980712553184</v>
      </c>
      <c r="R33" s="1">
        <f t="shared" si="12"/>
        <v>4.000081459146989</v>
      </c>
      <c r="S33"/>
    </row>
    <row r="34" spans="2:19" ht="12">
      <c r="B34" s="1">
        <v>31</v>
      </c>
      <c r="C34" s="2">
        <f t="shared" si="11"/>
        <v>750.0524676101761</v>
      </c>
      <c r="D34" s="2">
        <f t="shared" si="4"/>
        <v>575.0025</v>
      </c>
      <c r="E34" s="2">
        <f t="shared" si="5"/>
        <v>750.0160987023842</v>
      </c>
      <c r="F34" s="2">
        <f t="shared" si="6"/>
        <v>37599.993962768225</v>
      </c>
      <c r="G34" s="2">
        <f t="shared" si="7"/>
        <v>1399.9349709192459</v>
      </c>
      <c r="H34" s="2">
        <f t="shared" si="0"/>
        <v>-0.00048491877055918545</v>
      </c>
      <c r="I34" s="2">
        <f t="shared" si="1"/>
        <v>26.500475744959044</v>
      </c>
      <c r="J34" s="2">
        <f t="shared" si="2"/>
        <v>22.500482961071523</v>
      </c>
      <c r="K34" s="2">
        <f t="shared" si="8"/>
        <v>54.998989125000016</v>
      </c>
      <c r="L34" s="2">
        <f t="shared" si="9"/>
        <v>54.998989125000016</v>
      </c>
      <c r="M34" s="2">
        <f t="shared" si="10"/>
        <v>54.99998600798684</v>
      </c>
      <c r="N34" s="1">
        <v>0</v>
      </c>
      <c r="O34" s="1">
        <f>O33</f>
        <v>0</v>
      </c>
      <c r="P34" s="2">
        <f>D33*0.1913+(N33+O33)*0.36</f>
        <v>109.99797825</v>
      </c>
      <c r="Q34" s="2">
        <f t="shared" si="3"/>
        <v>353.7983337783849</v>
      </c>
      <c r="R34" s="1">
        <f t="shared" si="12"/>
        <v>4.000083692393211</v>
      </c>
      <c r="S34"/>
    </row>
    <row r="35" spans="2:19" ht="12">
      <c r="B35" s="1">
        <v>32</v>
      </c>
      <c r="C35" s="2">
        <f t="shared" si="11"/>
        <v>750.0529795743925</v>
      </c>
      <c r="D35" s="2">
        <f t="shared" si="4"/>
        <v>575.0025</v>
      </c>
      <c r="E35" s="2">
        <f t="shared" si="5"/>
        <v>750.0164927126491</v>
      </c>
      <c r="F35" s="2">
        <f t="shared" si="6"/>
        <v>37599.99405367673</v>
      </c>
      <c r="G35" s="2">
        <f t="shared" si="7"/>
        <v>1399.933974036259</v>
      </c>
      <c r="H35" s="2">
        <f aca="true" t="shared" si="13" ref="H35:H53">(E35-C35)/75</f>
        <v>-0.00048649148991141073</v>
      </c>
      <c r="I35" s="2">
        <f aca="true" t="shared" si="14" ref="I35:I53">F35*(0.0007048)</f>
        <v>26.50047580903136</v>
      </c>
      <c r="J35" s="2">
        <f aca="true" t="shared" si="15" ref="J35:J53">E35*(0.03)</f>
        <v>22.500494781379473</v>
      </c>
      <c r="K35" s="2">
        <f t="shared" si="8"/>
        <v>54.998989125000016</v>
      </c>
      <c r="L35" s="2">
        <f t="shared" si="9"/>
        <v>54.998989125000016</v>
      </c>
      <c r="M35" s="2">
        <f t="shared" si="10"/>
        <v>54.999945169989864</v>
      </c>
      <c r="N35" s="1">
        <v>0</v>
      </c>
      <c r="O35" s="1">
        <f>O34</f>
        <v>0</v>
      </c>
      <c r="P35" s="2">
        <f>D34*0.1913+(N34+O34)*0.36</f>
        <v>109.99797825</v>
      </c>
      <c r="Q35" s="2">
        <f t="shared" si="3"/>
        <v>353.7985752709398</v>
      </c>
      <c r="R35" s="1">
        <f t="shared" si="12"/>
        <v>4.000085859746049</v>
      </c>
      <c r="S35"/>
    </row>
    <row r="36" spans="2:19" ht="12">
      <c r="B36" s="1">
        <v>33</v>
      </c>
      <c r="C36" s="2">
        <f aca="true" t="shared" si="16" ref="C36:C53">C35+H35+K35+M35+N35+O35-P35</f>
        <v>750.0534491278923</v>
      </c>
      <c r="D36" s="2">
        <f aca="true" t="shared" si="17" ref="D36:D53">D35+P35-K35-L35-O35</f>
        <v>575.0025</v>
      </c>
      <c r="E36" s="2">
        <f aca="true" t="shared" si="18" ref="E36:E53">E35-H35+I35-J35-R35</f>
        <v>750.016874372045</v>
      </c>
      <c r="F36" s="2">
        <f aca="true" t="shared" si="19" ref="F36:F53">F35-I35+J35+R35</f>
        <v>37599.99415850883</v>
      </c>
      <c r="G36" s="2">
        <f aca="true" t="shared" si="20" ref="G36:G53">G35+L35-M35</f>
        <v>1399.9330179912693</v>
      </c>
      <c r="H36" s="2">
        <f t="shared" si="13"/>
        <v>-0.00048766341129824773</v>
      </c>
      <c r="I36" s="2">
        <f t="shared" si="14"/>
        <v>26.500475882917023</v>
      </c>
      <c r="J36" s="2">
        <f t="shared" si="15"/>
        <v>22.50050623116135</v>
      </c>
      <c r="K36" s="2">
        <f aca="true" t="shared" si="21" ref="K36:K53">D35*(0.09565)</f>
        <v>54.998989125000016</v>
      </c>
      <c r="L36" s="2">
        <f aca="true" t="shared" si="22" ref="L36:L53">D35*(0.09565)</f>
        <v>54.998989125000016</v>
      </c>
      <c r="M36" s="2">
        <f aca="true" t="shared" si="23" ref="M36:M53">G35*(0.0392875)</f>
        <v>54.99990600494952</v>
      </c>
      <c r="N36" s="1">
        <v>0</v>
      </c>
      <c r="O36" s="1">
        <f>O35</f>
        <v>0</v>
      </c>
      <c r="P36" s="2">
        <f>D35*0.1913+(N35+O35)*0.36</f>
        <v>109.99797825</v>
      </c>
      <c r="Q36" s="2">
        <f t="shared" si="3"/>
        <v>353.7987967584398</v>
      </c>
      <c r="R36" s="1">
        <f t="shared" si="12"/>
        <v>4.0000879611341285</v>
      </c>
      <c r="S36"/>
    </row>
    <row r="37" spans="2:19" ht="12">
      <c r="B37" s="1">
        <v>34</v>
      </c>
      <c r="C37" s="2">
        <f t="shared" si="16"/>
        <v>750.0538783444306</v>
      </c>
      <c r="D37" s="2">
        <f t="shared" si="17"/>
        <v>575.0025</v>
      </c>
      <c r="E37" s="2">
        <f t="shared" si="18"/>
        <v>750.0172437260778</v>
      </c>
      <c r="F37" s="2">
        <f t="shared" si="19"/>
        <v>37599.99427681821</v>
      </c>
      <c r="G37" s="2">
        <f t="shared" si="20"/>
        <v>1399.9321011113198</v>
      </c>
      <c r="H37" s="2">
        <f t="shared" si="13"/>
        <v>-0.0004884615780368525</v>
      </c>
      <c r="I37" s="2">
        <f t="shared" si="14"/>
        <v>26.500475966301472</v>
      </c>
      <c r="J37" s="2">
        <f t="shared" si="15"/>
        <v>22.500517311782335</v>
      </c>
      <c r="K37" s="2">
        <f t="shared" si="21"/>
        <v>54.998989125000016</v>
      </c>
      <c r="L37" s="2">
        <f t="shared" si="22"/>
        <v>54.998989125000016</v>
      </c>
      <c r="M37" s="2">
        <f t="shared" si="23"/>
        <v>54.99986844433199</v>
      </c>
      <c r="N37" s="1">
        <v>0</v>
      </c>
      <c r="O37" s="1">
        <f>O36</f>
        <v>0</v>
      </c>
      <c r="P37" s="2">
        <f>D36*0.1913+(N36+O36)*0.36</f>
        <v>109.99797825</v>
      </c>
      <c r="Q37" s="2">
        <f t="shared" si="3"/>
        <v>353.798999219071</v>
      </c>
      <c r="R37" s="1">
        <f t="shared" si="12"/>
        <v>4.000089996650907</v>
      </c>
      <c r="S37"/>
    </row>
    <row r="38" spans="2:19" ht="12">
      <c r="B38" s="1">
        <v>35</v>
      </c>
      <c r="C38" s="2">
        <f t="shared" si="16"/>
        <v>750.0542692021846</v>
      </c>
      <c r="D38" s="2">
        <f t="shared" si="17"/>
        <v>575.0025</v>
      </c>
      <c r="E38" s="2">
        <f t="shared" si="18"/>
        <v>750.017600845524</v>
      </c>
      <c r="F38" s="2">
        <f t="shared" si="19"/>
        <v>37599.994408160346</v>
      </c>
      <c r="G38" s="2">
        <f t="shared" si="20"/>
        <v>1399.9312217919878</v>
      </c>
      <c r="H38" s="2">
        <f t="shared" si="13"/>
        <v>-0.0004889114221411243</v>
      </c>
      <c r="I38" s="2">
        <f t="shared" si="14"/>
        <v>26.500476058871413</v>
      </c>
      <c r="J38" s="2">
        <f t="shared" si="15"/>
        <v>22.50052802536572</v>
      </c>
      <c r="K38" s="2">
        <f t="shared" si="21"/>
        <v>54.998989125000016</v>
      </c>
      <c r="L38" s="2">
        <f t="shared" si="22"/>
        <v>54.998989125000016</v>
      </c>
      <c r="M38" s="2">
        <f t="shared" si="23"/>
        <v>54.99983242241097</v>
      </c>
      <c r="N38" s="1">
        <v>0</v>
      </c>
      <c r="O38" s="1">
        <f>O37</f>
        <v>0</v>
      </c>
      <c r="P38" s="2">
        <f>D37*0.1913+(N37+O37)*0.36</f>
        <v>109.99797825</v>
      </c>
      <c r="Q38" s="2">
        <f t="shared" si="3"/>
        <v>353.79918358593613</v>
      </c>
      <c r="R38" s="1">
        <f t="shared" si="12"/>
        <v>4.000091966539082</v>
      </c>
      <c r="S38"/>
    </row>
    <row r="39" spans="2:19" ht="12">
      <c r="B39" s="1">
        <v>36</v>
      </c>
      <c r="C39" s="2">
        <f t="shared" si="16"/>
        <v>750.0546235881734</v>
      </c>
      <c r="D39" s="2">
        <f t="shared" si="17"/>
        <v>575.0025</v>
      </c>
      <c r="E39" s="2">
        <f t="shared" si="18"/>
        <v>750.0179458239128</v>
      </c>
      <c r="F39" s="2">
        <f t="shared" si="19"/>
        <v>37599.99455209338</v>
      </c>
      <c r="G39" s="2">
        <f t="shared" si="20"/>
        <v>1399.9303784945769</v>
      </c>
      <c r="H39" s="2">
        <f t="shared" si="13"/>
        <v>-0.0004890368568082219</v>
      </c>
      <c r="I39" s="2">
        <f t="shared" si="14"/>
        <v>26.500476160315415</v>
      </c>
      <c r="J39" s="2">
        <f t="shared" si="15"/>
        <v>22.500538374717383</v>
      </c>
      <c r="K39" s="2">
        <f t="shared" si="21"/>
        <v>54.998989125000016</v>
      </c>
      <c r="L39" s="2">
        <f t="shared" si="22"/>
        <v>54.998989125000016</v>
      </c>
      <c r="M39" s="2">
        <f t="shared" si="23"/>
        <v>54.99979787615271</v>
      </c>
      <c r="N39" s="1">
        <v>0</v>
      </c>
      <c r="O39" s="1">
        <f>O38</f>
        <v>0</v>
      </c>
      <c r="P39" s="2">
        <f>D38*0.1913+(N38+O38)*0.36</f>
        <v>109.99797825</v>
      </c>
      <c r="Q39" s="2">
        <f t="shared" si="3"/>
        <v>353.7993507491384</v>
      </c>
      <c r="R39" s="1">
        <f t="shared" si="12"/>
        <v>4.000093871176128</v>
      </c>
      <c r="S39"/>
    </row>
    <row r="40" spans="2:19" ht="12">
      <c r="B40" s="1">
        <v>37</v>
      </c>
      <c r="C40" s="2">
        <f t="shared" si="16"/>
        <v>750.0549433024693</v>
      </c>
      <c r="D40" s="2">
        <f t="shared" si="17"/>
        <v>575.0025</v>
      </c>
      <c r="E40" s="2">
        <f t="shared" si="18"/>
        <v>750.0182787751916</v>
      </c>
      <c r="F40" s="2">
        <f t="shared" si="19"/>
        <v>37599.994708178965</v>
      </c>
      <c r="G40" s="2">
        <f t="shared" si="20"/>
        <v>1399.929569743424</v>
      </c>
      <c r="H40" s="2">
        <f t="shared" si="13"/>
        <v>-0.00048886036370277</v>
      </c>
      <c r="I40" s="2">
        <f t="shared" si="14"/>
        <v>26.500476270324533</v>
      </c>
      <c r="J40" s="2">
        <f t="shared" si="15"/>
        <v>22.500548363255746</v>
      </c>
      <c r="K40" s="2">
        <f t="shared" si="21"/>
        <v>54.998989125000016</v>
      </c>
      <c r="L40" s="2">
        <f t="shared" si="22"/>
        <v>54.998989125000016</v>
      </c>
      <c r="M40" s="2">
        <f t="shared" si="23"/>
        <v>54.999764745105686</v>
      </c>
      <c r="N40" s="1">
        <v>0</v>
      </c>
      <c r="O40" s="1">
        <f>O39</f>
        <v>0</v>
      </c>
      <c r="P40" s="2">
        <f>D39*0.1913+(N39+O39)*0.36</f>
        <v>109.99797825</v>
      </c>
      <c r="Q40" s="2">
        <f t="shared" si="3"/>
        <v>353.7995015577685</v>
      </c>
      <c r="R40" s="1">
        <f t="shared" si="12"/>
        <v>4.000095711060868</v>
      </c>
      <c r="S40"/>
    </row>
    <row r="41" spans="2:19" ht="12">
      <c r="B41" s="1">
        <v>38</v>
      </c>
      <c r="C41" s="2">
        <f t="shared" si="16"/>
        <v>750.0552300622113</v>
      </c>
      <c r="D41" s="2">
        <f t="shared" si="17"/>
        <v>575.0025</v>
      </c>
      <c r="E41" s="2">
        <f t="shared" si="18"/>
        <v>750.0185998315632</v>
      </c>
      <c r="F41" s="2">
        <f t="shared" si="19"/>
        <v>37599.99487598296</v>
      </c>
      <c r="G41" s="2">
        <f t="shared" si="20"/>
        <v>1399.9287941233183</v>
      </c>
      <c r="H41" s="2">
        <f t="shared" si="13"/>
        <v>-0.000488403075308573</v>
      </c>
      <c r="I41" s="2">
        <f t="shared" si="14"/>
        <v>26.500476388592787</v>
      </c>
      <c r="J41" s="2">
        <f t="shared" si="15"/>
        <v>22.500557994946895</v>
      </c>
      <c r="K41" s="2">
        <f t="shared" si="21"/>
        <v>54.998989125000016</v>
      </c>
      <c r="L41" s="2">
        <f t="shared" si="22"/>
        <v>54.998989125000016</v>
      </c>
      <c r="M41" s="2">
        <f t="shared" si="23"/>
        <v>54.99973297129477</v>
      </c>
      <c r="N41" s="1">
        <v>0</v>
      </c>
      <c r="O41" s="1">
        <f>O40</f>
        <v>0</v>
      </c>
      <c r="P41" s="2">
        <f>D40*0.1913+(N40+O40)*0.36</f>
        <v>109.99797825</v>
      </c>
      <c r="Q41" s="2">
        <f t="shared" si="3"/>
        <v>353.7996368217978</v>
      </c>
      <c r="R41" s="1">
        <f t="shared" si="12"/>
        <v>4.000097486801022</v>
      </c>
      <c r="S41"/>
    </row>
    <row r="42" spans="1:19" ht="12">
      <c r="A42" s="1">
        <v>2030</v>
      </c>
      <c r="B42" s="1">
        <v>39</v>
      </c>
      <c r="C42" s="2">
        <f t="shared" si="16"/>
        <v>750.0554855054307</v>
      </c>
      <c r="D42" s="2">
        <f t="shared" si="17"/>
        <v>575.0025</v>
      </c>
      <c r="E42" s="2">
        <f t="shared" si="18"/>
        <v>750.0189091414834</v>
      </c>
      <c r="F42" s="2">
        <f t="shared" si="19"/>
        <v>37599.99505507611</v>
      </c>
      <c r="G42" s="2">
        <f t="shared" si="20"/>
        <v>1399.9280502770234</v>
      </c>
      <c r="H42" s="2">
        <f t="shared" si="13"/>
        <v>-0.00048768485263129456</v>
      </c>
      <c r="I42" s="2">
        <f t="shared" si="14"/>
        <v>26.500476514817645</v>
      </c>
      <c r="J42" s="2">
        <f t="shared" si="15"/>
        <v>22.5005672742445</v>
      </c>
      <c r="K42" s="2">
        <f t="shared" si="21"/>
        <v>54.998989125000016</v>
      </c>
      <c r="L42" s="2">
        <f t="shared" si="22"/>
        <v>54.998989125000016</v>
      </c>
      <c r="M42" s="2">
        <f t="shared" si="23"/>
        <v>54.99970249911986</v>
      </c>
      <c r="N42" s="1">
        <v>0</v>
      </c>
      <c r="O42" s="1">
        <f>O41</f>
        <v>0</v>
      </c>
      <c r="P42" s="2">
        <f>D41*0.1913+(N41+O41)*0.36</f>
        <v>109.99797825</v>
      </c>
      <c r="Q42" s="2">
        <f t="shared" si="3"/>
        <v>353.7997573138824</v>
      </c>
      <c r="R42" s="1">
        <f t="shared" si="12"/>
        <v>4.00009919910167</v>
      </c>
      <c r="S42"/>
    </row>
    <row r="43" spans="2:19" ht="12">
      <c r="B43" s="1">
        <v>40</v>
      </c>
      <c r="C43" s="2">
        <f t="shared" si="16"/>
        <v>750.055711194698</v>
      </c>
      <c r="D43" s="2">
        <f t="shared" si="17"/>
        <v>575.0025</v>
      </c>
      <c r="E43" s="2">
        <f t="shared" si="18"/>
        <v>750.0192068678074</v>
      </c>
      <c r="F43" s="2">
        <f t="shared" si="19"/>
        <v>37599.99524503464</v>
      </c>
      <c r="G43" s="2">
        <f t="shared" si="20"/>
        <v>1399.9273369029036</v>
      </c>
      <c r="H43" s="2">
        <f t="shared" si="13"/>
        <v>-0.00048672435854162663</v>
      </c>
      <c r="I43" s="2">
        <f t="shared" si="14"/>
        <v>26.500476648700413</v>
      </c>
      <c r="J43" s="2">
        <f t="shared" si="15"/>
        <v>22.50057620603422</v>
      </c>
      <c r="K43" s="2">
        <f t="shared" si="21"/>
        <v>54.998989125000016</v>
      </c>
      <c r="L43" s="2">
        <f t="shared" si="22"/>
        <v>54.998989125000016</v>
      </c>
      <c r="M43" s="2">
        <f t="shared" si="23"/>
        <v>54.99967327525855</v>
      </c>
      <c r="N43" s="1">
        <v>0</v>
      </c>
      <c r="O43" s="1">
        <f>O42</f>
        <v>0</v>
      </c>
      <c r="P43" s="2">
        <f>D42*0.1913+(N42+O42)*0.36</f>
        <v>109.99797825</v>
      </c>
      <c r="Q43" s="2">
        <f t="shared" si="3"/>
        <v>353.79986377108395</v>
      </c>
      <c r="R43" s="1">
        <f t="shared" si="12"/>
        <v>4.000100848754578</v>
      </c>
      <c r="S43"/>
    </row>
    <row r="44" spans="2:19" ht="12">
      <c r="B44" s="1">
        <v>41</v>
      </c>
      <c r="C44" s="2">
        <f t="shared" si="16"/>
        <v>750.0559086205981</v>
      </c>
      <c r="D44" s="2">
        <f t="shared" si="17"/>
        <v>575.0025</v>
      </c>
      <c r="E44" s="2">
        <f t="shared" si="18"/>
        <v>750.0194931860776</v>
      </c>
      <c r="F44" s="2">
        <f t="shared" si="19"/>
        <v>37599.99544544072</v>
      </c>
      <c r="G44" s="2">
        <f t="shared" si="20"/>
        <v>1399.926652752645</v>
      </c>
      <c r="H44" s="2">
        <f t="shared" si="13"/>
        <v>-0.00048553912693932944</v>
      </c>
      <c r="I44" s="2">
        <f t="shared" si="14"/>
        <v>26.50047678994662</v>
      </c>
      <c r="J44" s="2">
        <f t="shared" si="15"/>
        <v>22.500584795582327</v>
      </c>
      <c r="K44" s="2">
        <f t="shared" si="21"/>
        <v>54.998989125000016</v>
      </c>
      <c r="L44" s="2">
        <f t="shared" si="22"/>
        <v>54.998989125000016</v>
      </c>
      <c r="M44" s="2">
        <f t="shared" si="23"/>
        <v>54.99964524857282</v>
      </c>
      <c r="N44" s="1">
        <v>0</v>
      </c>
      <c r="O44" s="1">
        <f>O43</f>
        <v>0</v>
      </c>
      <c r="P44" s="2">
        <f>D43*0.1913+(N43+O43)*0.36</f>
        <v>109.99797825</v>
      </c>
      <c r="Q44" s="2">
        <f t="shared" si="3"/>
        <v>353.7999568965085</v>
      </c>
      <c r="R44" s="1">
        <f t="shared" si="12"/>
        <v>4.000102436628306</v>
      </c>
      <c r="S44"/>
    </row>
    <row r="45" spans="2:19" ht="12">
      <c r="B45" s="1">
        <v>42</v>
      </c>
      <c r="C45" s="2">
        <f t="shared" si="16"/>
        <v>750.056079205044</v>
      </c>
      <c r="D45" s="2">
        <f t="shared" si="17"/>
        <v>575.0025</v>
      </c>
      <c r="E45" s="2">
        <f t="shared" si="18"/>
        <v>750.0197682829406</v>
      </c>
      <c r="F45" s="2">
        <f t="shared" si="19"/>
        <v>37599.99565588299</v>
      </c>
      <c r="G45" s="2">
        <f t="shared" si="20"/>
        <v>1399.9259966290722</v>
      </c>
      <c r="H45" s="2">
        <f t="shared" si="13"/>
        <v>-0.0004841456280458563</v>
      </c>
      <c r="I45" s="2">
        <f t="shared" si="14"/>
        <v>26.500476938266328</v>
      </c>
      <c r="J45" s="2">
        <f t="shared" si="15"/>
        <v>22.500593048488216</v>
      </c>
      <c r="K45" s="2">
        <f t="shared" si="21"/>
        <v>54.998989125000016</v>
      </c>
      <c r="L45" s="2">
        <f t="shared" si="22"/>
        <v>54.998989125000016</v>
      </c>
      <c r="M45" s="2">
        <f t="shared" si="23"/>
        <v>54.99961837001953</v>
      </c>
      <c r="N45" s="1">
        <v>0</v>
      </c>
      <c r="O45" s="1">
        <f>O44</f>
        <v>0</v>
      </c>
      <c r="P45" s="2">
        <f>D44*0.1913+(N44+O44)*0.36</f>
        <v>109.99797825</v>
      </c>
      <c r="Q45" s="2">
        <f t="shared" si="3"/>
        <v>353.8000373608698</v>
      </c>
      <c r="R45" s="1">
        <f t="shared" si="12"/>
        <v>4.000103963659081</v>
      </c>
      <c r="S45"/>
    </row>
    <row r="46" spans="2:19" ht="12">
      <c r="B46" s="1">
        <v>43</v>
      </c>
      <c r="C46" s="2">
        <f t="shared" si="16"/>
        <v>750.0562243044355</v>
      </c>
      <c r="D46" s="2">
        <f t="shared" si="17"/>
        <v>575.0025</v>
      </c>
      <c r="E46" s="2">
        <f t="shared" si="18"/>
        <v>750.0200323546877</v>
      </c>
      <c r="F46" s="2">
        <f t="shared" si="19"/>
        <v>37599.995875956876</v>
      </c>
      <c r="G46" s="2">
        <f t="shared" si="20"/>
        <v>1399.9253673840526</v>
      </c>
      <c r="H46" s="2">
        <f t="shared" si="13"/>
        <v>-0.00048255932997108173</v>
      </c>
      <c r="I46" s="2">
        <f t="shared" si="14"/>
        <v>26.500477093374407</v>
      </c>
      <c r="J46" s="2">
        <f t="shared" si="15"/>
        <v>22.50060097064063</v>
      </c>
      <c r="K46" s="2">
        <f t="shared" si="21"/>
        <v>54.998989125000016</v>
      </c>
      <c r="L46" s="2">
        <f t="shared" si="22"/>
        <v>54.998989125000016</v>
      </c>
      <c r="M46" s="2">
        <f t="shared" si="23"/>
        <v>54.99959259256467</v>
      </c>
      <c r="N46" s="1">
        <v>0</v>
      </c>
      <c r="O46" s="1">
        <f>O45</f>
        <v>0</v>
      </c>
      <c r="P46" s="2">
        <f>D45*0.1913+(N45+O45)*0.36</f>
        <v>109.99797825</v>
      </c>
      <c r="Q46" s="2">
        <f t="shared" si="3"/>
        <v>353.800105803979</v>
      </c>
      <c r="R46" s="1">
        <f t="shared" si="12"/>
        <v>4.00010543084235</v>
      </c>
      <c r="S46"/>
    </row>
    <row r="47" spans="2:19" ht="12">
      <c r="B47" s="1">
        <v>44</v>
      </c>
      <c r="C47" s="2">
        <f t="shared" si="16"/>
        <v>750.0563452126703</v>
      </c>
      <c r="D47" s="2">
        <f t="shared" si="17"/>
        <v>575.0025</v>
      </c>
      <c r="E47" s="2">
        <f t="shared" si="18"/>
        <v>750.0202856059091</v>
      </c>
      <c r="F47" s="2">
        <f t="shared" si="19"/>
        <v>37599.99610526499</v>
      </c>
      <c r="G47" s="2">
        <f t="shared" si="20"/>
        <v>1399.924763916488</v>
      </c>
      <c r="H47" s="2">
        <f t="shared" si="13"/>
        <v>-0.00048079475681637025</v>
      </c>
      <c r="I47" s="2">
        <f t="shared" si="14"/>
        <v>26.500477254990763</v>
      </c>
      <c r="J47" s="2">
        <f t="shared" si="15"/>
        <v>22.50060856817727</v>
      </c>
      <c r="K47" s="2">
        <f t="shared" si="21"/>
        <v>54.998989125000016</v>
      </c>
      <c r="L47" s="2">
        <f t="shared" si="22"/>
        <v>54.998989125000016</v>
      </c>
      <c r="M47" s="2">
        <f t="shared" si="23"/>
        <v>54.999567871100965</v>
      </c>
      <c r="N47" s="1">
        <v>0</v>
      </c>
      <c r="O47" s="1">
        <f>O46</f>
        <v>0</v>
      </c>
      <c r="P47" s="2">
        <f>D46*0.1913+(N46+O46)*0.36</f>
        <v>109.99797825</v>
      </c>
      <c r="Q47" s="2">
        <f t="shared" si="3"/>
        <v>353.8001628361652</v>
      </c>
      <c r="R47" s="1">
        <f t="shared" si="12"/>
        <v>4.000106839225001</v>
      </c>
      <c r="S47"/>
    </row>
    <row r="48" spans="2:19" ht="12">
      <c r="B48" s="1">
        <v>45</v>
      </c>
      <c r="C48" s="2">
        <f t="shared" si="16"/>
        <v>750.0564431640144</v>
      </c>
      <c r="D48" s="2">
        <f t="shared" si="17"/>
        <v>575.0025</v>
      </c>
      <c r="E48" s="2">
        <f t="shared" si="18"/>
        <v>750.0205282482543</v>
      </c>
      <c r="F48" s="2">
        <f t="shared" si="19"/>
        <v>37599.9963434174</v>
      </c>
      <c r="G48" s="2">
        <f t="shared" si="20"/>
        <v>1399.924185170387</v>
      </c>
      <c r="H48" s="2">
        <f t="shared" si="13"/>
        <v>-0.00047886554346708484</v>
      </c>
      <c r="I48" s="2">
        <f t="shared" si="14"/>
        <v>26.500477422840582</v>
      </c>
      <c r="J48" s="2">
        <f t="shared" si="15"/>
        <v>22.50061584744763</v>
      </c>
      <c r="K48" s="2">
        <f t="shared" si="21"/>
        <v>54.998989125000016</v>
      </c>
      <c r="L48" s="2">
        <f t="shared" si="22"/>
        <v>54.998989125000016</v>
      </c>
      <c r="M48" s="2">
        <f t="shared" si="23"/>
        <v>54.99954416236902</v>
      </c>
      <c r="N48" s="1">
        <v>0</v>
      </c>
      <c r="O48" s="1">
        <f>O47</f>
        <v>0</v>
      </c>
      <c r="P48" s="2">
        <f>D47*0.1913+(N47+O47)*0.36</f>
        <v>109.99797825</v>
      </c>
      <c r="Q48" s="2">
        <f t="shared" si="3"/>
        <v>353.8002090396294</v>
      </c>
      <c r="R48" s="1">
        <f t="shared" si="12"/>
        <v>4.000108189898182</v>
      </c>
      <c r="S48"/>
    </row>
    <row r="49" spans="2:19" ht="12">
      <c r="B49" s="1">
        <v>46</v>
      </c>
      <c r="C49" s="2">
        <f t="shared" si="16"/>
        <v>750.05651933584</v>
      </c>
      <c r="D49" s="2">
        <f t="shared" si="17"/>
        <v>575.0025</v>
      </c>
      <c r="E49" s="2">
        <f t="shared" si="18"/>
        <v>750.0207604992926</v>
      </c>
      <c r="F49" s="2">
        <f t="shared" si="19"/>
        <v>37599.9965900319</v>
      </c>
      <c r="G49" s="2">
        <f t="shared" si="20"/>
        <v>1399.9236301330182</v>
      </c>
      <c r="H49" s="2">
        <f t="shared" si="13"/>
        <v>-0.00047678448729887655</v>
      </c>
      <c r="I49" s="2">
        <f t="shared" si="14"/>
        <v>26.500477596654484</v>
      </c>
      <c r="J49" s="2">
        <f t="shared" si="15"/>
        <v>22.500622814978776</v>
      </c>
      <c r="K49" s="2">
        <f t="shared" si="21"/>
        <v>54.998989125000016</v>
      </c>
      <c r="L49" s="2">
        <f t="shared" si="22"/>
        <v>54.998989125000016</v>
      </c>
      <c r="M49" s="2">
        <f t="shared" si="23"/>
        <v>54.99952142488158</v>
      </c>
      <c r="N49" s="1">
        <v>0</v>
      </c>
      <c r="O49" s="1">
        <f>O48</f>
        <v>0</v>
      </c>
      <c r="P49" s="2">
        <f>D48*0.1913+(N48+O48)*0.36</f>
        <v>109.99797825</v>
      </c>
      <c r="Q49" s="2">
        <f t="shared" si="3"/>
        <v>353.80024496973584</v>
      </c>
      <c r="R49" s="1">
        <f t="shared" si="12"/>
        <v>4.000109483990689</v>
      </c>
      <c r="S49"/>
    </row>
    <row r="50" spans="2:19" ht="12">
      <c r="B50" s="1">
        <v>47</v>
      </c>
      <c r="C50" s="2">
        <f t="shared" si="16"/>
        <v>750.0565748512342</v>
      </c>
      <c r="D50" s="2">
        <f t="shared" si="17"/>
        <v>575.0025</v>
      </c>
      <c r="E50" s="2">
        <f t="shared" si="18"/>
        <v>750.0209825814649</v>
      </c>
      <c r="F50" s="2">
        <f t="shared" si="19"/>
        <v>37599.99684473422</v>
      </c>
      <c r="G50" s="2">
        <f t="shared" si="20"/>
        <v>1399.9230978331366</v>
      </c>
      <c r="H50" s="2">
        <f t="shared" si="13"/>
        <v>-0.0004745635969250846</v>
      </c>
      <c r="I50" s="2">
        <f t="shared" si="14"/>
        <v>26.500477776168676</v>
      </c>
      <c r="J50" s="2">
        <f t="shared" si="15"/>
        <v>22.500629477443944</v>
      </c>
      <c r="K50" s="2">
        <f t="shared" si="21"/>
        <v>54.998989125000016</v>
      </c>
      <c r="L50" s="2">
        <f t="shared" si="22"/>
        <v>54.998989125000016</v>
      </c>
      <c r="M50" s="2">
        <f t="shared" si="23"/>
        <v>54.99949961885095</v>
      </c>
      <c r="N50" s="1">
        <v>0</v>
      </c>
      <c r="O50" s="1">
        <f>O49</f>
        <v>0</v>
      </c>
      <c r="P50" s="2">
        <f>D49*0.1913+(N49+O49)*0.36</f>
        <v>109.99797825</v>
      </c>
      <c r="Q50" s="2">
        <f t="shared" si="3"/>
        <v>353.80027115624256</v>
      </c>
      <c r="R50" s="1">
        <f t="shared" si="12"/>
        <v>4.000110722662893</v>
      </c>
      <c r="S50"/>
    </row>
    <row r="51" spans="2:19" ht="12">
      <c r="B51" s="1">
        <v>48</v>
      </c>
      <c r="C51" s="2">
        <f t="shared" si="16"/>
        <v>750.0566107814882</v>
      </c>
      <c r="D51" s="2">
        <f t="shared" si="17"/>
        <v>575.0025</v>
      </c>
      <c r="E51" s="2">
        <f t="shared" si="18"/>
        <v>750.0211947211237</v>
      </c>
      <c r="F51" s="2">
        <f t="shared" si="19"/>
        <v>37599.99710715815</v>
      </c>
      <c r="G51" s="2">
        <f t="shared" si="20"/>
        <v>1399.9225873392857</v>
      </c>
      <c r="H51" s="2">
        <f t="shared" si="13"/>
        <v>-0.0004722141381929153</v>
      </c>
      <c r="I51" s="2">
        <f t="shared" si="14"/>
        <v>26.500477961125068</v>
      </c>
      <c r="J51" s="2">
        <f t="shared" si="15"/>
        <v>22.50063584163371</v>
      </c>
      <c r="K51" s="2">
        <f t="shared" si="21"/>
        <v>54.998989125000016</v>
      </c>
      <c r="L51" s="2">
        <f t="shared" si="22"/>
        <v>54.998989125000016</v>
      </c>
      <c r="M51" s="2">
        <f t="shared" si="23"/>
        <v>54.99947870611935</v>
      </c>
      <c r="N51" s="1">
        <v>0</v>
      </c>
      <c r="O51" s="1">
        <f>O50</f>
        <v>0</v>
      </c>
      <c r="P51" s="2">
        <f>D50*0.1913+(N50+O50)*0.36</f>
        <v>109.99797825</v>
      </c>
      <c r="Q51" s="2">
        <f t="shared" si="3"/>
        <v>353.80028810447556</v>
      </c>
      <c r="R51" s="1">
        <f t="shared" si="12"/>
        <v>4.000111907101146</v>
      </c>
      <c r="S51"/>
    </row>
    <row r="52" spans="1:19" ht="12">
      <c r="A52" s="1">
        <v>2040</v>
      </c>
      <c r="B52" s="1">
        <v>49</v>
      </c>
      <c r="C52" s="2">
        <f t="shared" si="16"/>
        <v>750.0566281484694</v>
      </c>
      <c r="D52" s="2">
        <f t="shared" si="17"/>
        <v>575.0025</v>
      </c>
      <c r="E52" s="2">
        <f t="shared" si="18"/>
        <v>750.0213971476521</v>
      </c>
      <c r="F52" s="2">
        <f t="shared" si="19"/>
        <v>37599.997376945765</v>
      </c>
      <c r="G52" s="2">
        <f t="shared" si="20"/>
        <v>1399.9220977581663</v>
      </c>
      <c r="H52" s="2">
        <f t="shared" si="13"/>
        <v>-0.00046974667756330743</v>
      </c>
      <c r="I52" s="2">
        <f t="shared" si="14"/>
        <v>26.500478151271373</v>
      </c>
      <c r="J52" s="2">
        <f t="shared" si="15"/>
        <v>22.50064191442956</v>
      </c>
      <c r="K52" s="2">
        <f t="shared" si="21"/>
        <v>54.998989125000016</v>
      </c>
      <c r="L52" s="2">
        <f t="shared" si="22"/>
        <v>54.998989125000016</v>
      </c>
      <c r="M52" s="2">
        <f t="shared" si="23"/>
        <v>54.99945865009218</v>
      </c>
      <c r="N52" s="1">
        <v>0</v>
      </c>
      <c r="O52" s="1">
        <f>O51</f>
        <v>0</v>
      </c>
      <c r="P52" s="2">
        <f>D51*0.1913+(N51+O51)*0.36</f>
        <v>109.99797825</v>
      </c>
      <c r="Q52" s="2">
        <f t="shared" si="3"/>
        <v>353.8002962964478</v>
      </c>
      <c r="R52" s="1">
        <f t="shared" si="12"/>
        <v>4.0001130385126595</v>
      </c>
      <c r="S52"/>
    </row>
    <row r="53" spans="1:19" ht="12">
      <c r="A53"/>
      <c r="B53" s="1">
        <v>50</v>
      </c>
      <c r="C53" s="2">
        <f t="shared" si="16"/>
        <v>750.056627926884</v>
      </c>
      <c r="D53" s="2">
        <f t="shared" si="17"/>
        <v>575.0025</v>
      </c>
      <c r="E53" s="2">
        <f t="shared" si="18"/>
        <v>750.0215900926589</v>
      </c>
      <c r="F53" s="2">
        <f t="shared" si="19"/>
        <v>37599.997653747436</v>
      </c>
      <c r="G53" s="2">
        <f t="shared" si="20"/>
        <v>1399.921628233074</v>
      </c>
      <c r="H53" s="2">
        <f t="shared" si="13"/>
        <v>-0.00046717112300029837</v>
      </c>
      <c r="I53" s="2">
        <f t="shared" si="14"/>
        <v>26.50047834636119</v>
      </c>
      <c r="J53" s="2">
        <f t="shared" si="15"/>
        <v>22.500647702779766</v>
      </c>
      <c r="K53" s="2">
        <f t="shared" si="21"/>
        <v>54.998989125000016</v>
      </c>
      <c r="L53" s="2">
        <f t="shared" si="22"/>
        <v>54.998989125000016</v>
      </c>
      <c r="M53" s="2">
        <f t="shared" si="23"/>
        <v>54.999439415673955</v>
      </c>
      <c r="N53" s="1">
        <v>0</v>
      </c>
      <c r="O53" s="1">
        <f>O52</f>
        <v>0</v>
      </c>
      <c r="P53" s="2">
        <f>D52*0.1913+(N52+O52)*0.36</f>
        <v>109.99797825</v>
      </c>
      <c r="Q53" s="2">
        <f t="shared" si="3"/>
        <v>353.80029619192635</v>
      </c>
      <c r="R53" s="1">
        <f t="shared" si="12"/>
        <v>4.000114118120812</v>
      </c>
      <c r="S53"/>
    </row>
    <row r="54" spans="1:19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">
      <c r="A62">
        <v>2050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2">
      <c r="A72">
        <v>2060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">
      <c r="A82">
        <v>2070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">
      <c r="A92">
        <v>2080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">
      <c r="A102">
        <v>2090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">
      <c r="A112">
        <v>2100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Little</cp:lastModifiedBy>
  <dcterms:modified xsi:type="dcterms:W3CDTF">2013-01-23T15:50:05Z</dcterms:modified>
  <cp:category/>
  <cp:version/>
  <cp:contentType/>
  <cp:contentStatus/>
  <cp:revision>9</cp:revision>
</cp:coreProperties>
</file>