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<sst xmlns="http://schemas.openxmlformats.org/spreadsheetml/2006/main" count="20" uniqueCount="20">
  <si>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Short-Term Carbon Cycle Model</t>
  </si>
  <si>
    <t>Year</t>
  </si>
  <si>
    <t>Atm (C mass)</t>
  </si>
  <si>
    <t>TerrBio</t>
  </si>
  <si>
    <t>SurfaceOcean</t>
  </si>
  <si>
    <t>DeepOcean</t>
  </si>
  <si>
    <t>Soil</t>
  </si>
  <si>
    <t>GasExchange</t>
  </si>
  <si>
    <t>Upwelling</t>
  </si>
  <si>
    <t>Downwelling</t>
  </si>
  <si>
    <t>Respiration</t>
  </si>
  <si>
    <t>Death</t>
  </si>
  <si>
    <t>Decay</t>
  </si>
  <si>
    <t>FFB</t>
  </si>
  <si>
    <t>De/Reforestation</t>
  </si>
  <si>
    <t>Photo</t>
  </si>
  <si>
    <t>CO2 (ppm)</t>
  </si>
  <si>
    <t>Biopump</t>
  </si>
  <si>
    <t>Temp</t>
  </si>
  <si>
    <t xml:space="preserve">Initial Conditions (Approx 1990) 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</si>
</sst>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1"/>
  <sheetViews>
    <sheetView tabSelected="1" workbookViewId="0" topLeftCell="G1">
      <selection activeCell="Q24" sqref="Q24"/>
    </sheetView>
  </sheetViews>
  <sheetFormatPr defaultColWidth="11.421875" defaultRowHeight="12.75"/>
  <cols>
    <col min="1" max="1" width="28.421875" style="1" customWidth="1"/>
    <col min="2" max="2" width="11.28125" style="1" customWidth="1"/>
    <col min="3" max="3" width="18.7109375" style="1" customWidth="1"/>
    <col min="4" max="4" width="20.7109375" style="1" customWidth="1"/>
    <col min="5" max="5" width="18.421875" style="1" customWidth="1"/>
    <col min="6" max="6" width="20.140625" style="1" customWidth="1"/>
    <col min="7" max="7" width="17.140625" style="1" customWidth="1"/>
    <col min="8" max="8" width="15.57421875" style="1" customWidth="1"/>
    <col min="9" max="10" width="17.8515625" style="1" customWidth="1"/>
    <col min="11" max="11" width="19.8515625" style="1" customWidth="1"/>
    <col min="12" max="12" width="21.140625" style="1" customWidth="1"/>
    <col min="13" max="14" width="11.28125" style="1" customWidth="1"/>
    <col min="15" max="15" width="14.7109375" style="1" customWidth="1"/>
    <col min="16" max="16384" width="11.28125" style="1" customWidth="1"/>
  </cols>
  <sheetData>
    <row r="1" spans="1:19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3" spans="1:19" ht="12">
      <c r="A3" s="1" t="s">
        <v>19</v>
      </c>
      <c r="B3" s="1">
        <v>0</v>
      </c>
      <c r="C3" s="1">
        <v>750</v>
      </c>
      <c r="D3" s="1">
        <v>575</v>
      </c>
      <c r="E3" s="1">
        <v>750</v>
      </c>
      <c r="F3" s="1">
        <v>37600</v>
      </c>
      <c r="G3" s="1">
        <v>1400</v>
      </c>
      <c r="H3" s="2">
        <f aca="true" t="shared" si="0" ref="H3:H34">(E3-C3)/75</f>
        <v>0</v>
      </c>
      <c r="I3" s="2">
        <f aca="true" t="shared" si="1" ref="I3:I34">F3*(0.0007048)</f>
        <v>26.50048</v>
      </c>
      <c r="J3" s="2">
        <f aca="true" t="shared" si="2" ref="J3:J34">E3*(0.03)</f>
        <v>22.5</v>
      </c>
      <c r="K3" s="2">
        <f>D3*(0.09565)</f>
        <v>54.99875000000001</v>
      </c>
      <c r="L3" s="2">
        <f>D3*(0.09565)</f>
        <v>54.99875000000001</v>
      </c>
      <c r="M3" s="2">
        <f>G3*(0.0392875)</f>
        <v>55.0025</v>
      </c>
      <c r="N3" s="1">
        <f>6*(1.022)^B3</f>
        <v>6</v>
      </c>
      <c r="O3" s="1">
        <v>0</v>
      </c>
      <c r="P3" s="2">
        <v>110</v>
      </c>
      <c r="Q3" s="2">
        <f aca="true" t="shared" si="3" ref="Q3:Q112">C3/2.12</f>
        <v>353.77358490566036</v>
      </c>
      <c r="R3" s="1">
        <v>4</v>
      </c>
      <c r="S3" s="1">
        <v>15</v>
      </c>
    </row>
    <row r="4" spans="2:19" ht="12">
      <c r="B4" s="1">
        <v>1</v>
      </c>
      <c r="C4" s="2">
        <f>C3+H3+K3+M3+N3-P3</f>
        <v>756.00125</v>
      </c>
      <c r="D4" s="2">
        <f aca="true" t="shared" si="4" ref="D4:D35">D3+P3-K3-L3-O3</f>
        <v>575.0025</v>
      </c>
      <c r="E4" s="2">
        <f aca="true" t="shared" si="5" ref="E4:E35">E3-H3+I3-J3-R3</f>
        <v>750.00048</v>
      </c>
      <c r="F4" s="2">
        <f aca="true" t="shared" si="6" ref="F4:F35">F3-I3+J3+R3</f>
        <v>37599.99952</v>
      </c>
      <c r="G4" s="2">
        <f aca="true" t="shared" si="7" ref="G4:G35">G3+L3-M3</f>
        <v>1399.99625</v>
      </c>
      <c r="H4" s="2">
        <f t="shared" si="0"/>
        <v>-0.08001026666666651</v>
      </c>
      <c r="I4" s="2">
        <f t="shared" si="1"/>
        <v>26.500479661695998</v>
      </c>
      <c r="J4" s="2">
        <f t="shared" si="2"/>
        <v>22.5000144</v>
      </c>
      <c r="K4" s="2">
        <f aca="true" t="shared" si="8" ref="K4:K35">D3*(0.09565)</f>
        <v>54.99875000000001</v>
      </c>
      <c r="L4" s="2">
        <f aca="true" t="shared" si="9" ref="L4:L35">D3*(0.09565)</f>
        <v>54.99875000000001</v>
      </c>
      <c r="M4" s="2">
        <f aca="true" t="shared" si="10" ref="M4:M35">G3*(0.0392875)</f>
        <v>55.0025</v>
      </c>
      <c r="N4" s="1">
        <f>6*(1.02)^B4</f>
        <v>6.12</v>
      </c>
      <c r="O4" s="1">
        <v>0</v>
      </c>
      <c r="P4" s="2">
        <f>D3*0.1913+N3*0.1913+O3*0.1913</f>
        <v>111.1453</v>
      </c>
      <c r="Q4" s="2">
        <f t="shared" si="3"/>
        <v>356.6043632075472</v>
      </c>
      <c r="R4" s="1">
        <f>4*(E3/750)</f>
        <v>4</v>
      </c>
      <c r="S4" s="1">
        <f>$S$3+(Q4-$Q$3)*(0.01)</f>
        <v>15.028307783018867</v>
      </c>
    </row>
    <row r="5" spans="2:19" ht="12">
      <c r="B5" s="1">
        <v>2</v>
      </c>
      <c r="C5" s="2">
        <f>C4+H4+K4+M4+N4-P4</f>
        <v>760.8971897333333</v>
      </c>
      <c r="D5" s="2">
        <f t="shared" si="4"/>
        <v>576.1503000000001</v>
      </c>
      <c r="E5" s="2">
        <f t="shared" si="5"/>
        <v>750.0809555283627</v>
      </c>
      <c r="F5" s="2">
        <f t="shared" si="6"/>
        <v>37599.9990547383</v>
      </c>
      <c r="G5" s="2">
        <f t="shared" si="7"/>
        <v>1399.9924999999998</v>
      </c>
      <c r="H5" s="2">
        <f t="shared" si="0"/>
        <v>-0.1442164560662756</v>
      </c>
      <c r="I5" s="2">
        <f t="shared" si="1"/>
        <v>26.500479333779552</v>
      </c>
      <c r="J5" s="2">
        <f t="shared" si="2"/>
        <v>22.50242866585088</v>
      </c>
      <c r="K5" s="2">
        <f t="shared" si="8"/>
        <v>54.998989125000016</v>
      </c>
      <c r="L5" s="2">
        <f t="shared" si="9"/>
        <v>54.998989125000016</v>
      </c>
      <c r="M5" s="2">
        <f t="shared" si="10"/>
        <v>55.00235267187499</v>
      </c>
      <c r="N5" s="1">
        <f>6*(1.02)^B5</f>
        <v>6.2424</v>
      </c>
      <c r="O5" s="1">
        <v>0</v>
      </c>
      <c r="P5" s="2">
        <f>D4*0.1913+N4*0.1913+O4*0.1913</f>
        <v>111.16873425</v>
      </c>
      <c r="Q5" s="2">
        <f t="shared" si="3"/>
        <v>358.91376874213836</v>
      </c>
      <c r="R5" s="1">
        <f aca="true" t="shared" si="11" ref="R5:R112">4*(E4/750)</f>
        <v>4.00000256</v>
      </c>
      <c r="S5" s="1">
        <f>$S$3+(Q5-$Q$3)*(0.01)</f>
        <v>15.05140183836478</v>
      </c>
    </row>
    <row r="6" spans="2:19" ht="12">
      <c r="B6" s="1">
        <v>3</v>
      </c>
      <c r="C6" s="2">
        <f>C5+H5+K5+M5+N5-P5</f>
        <v>765.8279808241421</v>
      </c>
      <c r="D6" s="2">
        <f t="shared" si="4"/>
        <v>577.3210560000002</v>
      </c>
      <c r="E6" s="2">
        <f t="shared" si="5"/>
        <v>750.2232200923577</v>
      </c>
      <c r="F6" s="2">
        <f t="shared" si="6"/>
        <v>37600.00100663037</v>
      </c>
      <c r="G6" s="2">
        <f t="shared" si="7"/>
        <v>1399.9891364531247</v>
      </c>
      <c r="H6" s="2">
        <f t="shared" si="0"/>
        <v>-0.20806347642379175</v>
      </c>
      <c r="I6" s="2">
        <f t="shared" si="1"/>
        <v>26.500480709473088</v>
      </c>
      <c r="J6" s="2">
        <f t="shared" si="2"/>
        <v>22.50669660277073</v>
      </c>
      <c r="K6" s="2">
        <f t="shared" si="8"/>
        <v>55.10877619500002</v>
      </c>
      <c r="L6" s="2">
        <f t="shared" si="9"/>
        <v>55.10877619500002</v>
      </c>
      <c r="M6" s="2">
        <f t="shared" si="10"/>
        <v>55.002205343749985</v>
      </c>
      <c r="N6" s="1">
        <f>6*(1.02)^B6</f>
        <v>6.367248000000001</v>
      </c>
      <c r="O6" s="1">
        <v>0</v>
      </c>
      <c r="P6" s="2">
        <f>D5*0.1913+N5*0.1913+O5*0.1913</f>
        <v>111.41172351000003</v>
      </c>
      <c r="Q6" s="2">
        <f t="shared" si="3"/>
        <v>361.2396135962934</v>
      </c>
      <c r="R6" s="1">
        <f t="shared" si="11"/>
        <v>4.000431762817934</v>
      </c>
      <c r="S6" s="1">
        <f>$S$3+(Q6-$Q$3)*(0.01)</f>
        <v>15.07466028690633</v>
      </c>
    </row>
    <row r="7" spans="2:19" ht="12">
      <c r="B7" s="1">
        <v>4</v>
      </c>
      <c r="C7" s="2">
        <f>C6+H6+K6+M6+N6-P6</f>
        <v>770.6864233764683</v>
      </c>
      <c r="D7" s="2">
        <f t="shared" si="4"/>
        <v>578.5152271200002</v>
      </c>
      <c r="E7" s="2">
        <f t="shared" si="5"/>
        <v>750.424635912666</v>
      </c>
      <c r="F7" s="2">
        <f t="shared" si="6"/>
        <v>37600.00765428649</v>
      </c>
      <c r="G7" s="2">
        <f t="shared" si="7"/>
        <v>1400.0957073043749</v>
      </c>
      <c r="H7" s="2">
        <f t="shared" si="0"/>
        <v>-0.27015716618403074</v>
      </c>
      <c r="I7" s="2">
        <f t="shared" si="1"/>
        <v>26.50048539474112</v>
      </c>
      <c r="J7" s="2">
        <f t="shared" si="2"/>
        <v>22.51273907737998</v>
      </c>
      <c r="K7" s="2">
        <f t="shared" si="8"/>
        <v>55.22075900640003</v>
      </c>
      <c r="L7" s="2">
        <f t="shared" si="9"/>
        <v>55.22075900640003</v>
      </c>
      <c r="M7" s="2">
        <f t="shared" si="10"/>
        <v>55.00207319840213</v>
      </c>
      <c r="N7" s="1">
        <f>6*(1.02)^B7</f>
        <v>6.49459296</v>
      </c>
      <c r="O7" s="1">
        <v>0</v>
      </c>
      <c r="P7" s="2">
        <f>D6*0.1913+N6*0.1913+O6*0.1913</f>
        <v>111.65957255520004</v>
      </c>
      <c r="Q7" s="2">
        <f t="shared" si="3"/>
        <v>363.53133178135295</v>
      </c>
      <c r="R7" s="1">
        <f t="shared" si="11"/>
        <v>4.001190507159241</v>
      </c>
      <c r="S7" s="1">
        <f>$S$3+(Q7-$Q$3)*(0.01)</f>
        <v>15.097577468756926</v>
      </c>
    </row>
    <row r="8" spans="2:19" ht="12">
      <c r="B8" s="1">
        <v>5</v>
      </c>
      <c r="C8" s="2">
        <f>C7+H7+K7+M7+N7-P7</f>
        <v>775.4741188198864</v>
      </c>
      <c r="D8" s="2">
        <f t="shared" si="4"/>
        <v>579.7332816624001</v>
      </c>
      <c r="E8" s="2">
        <f t="shared" si="5"/>
        <v>750.681348889052</v>
      </c>
      <c r="F8" s="2">
        <f t="shared" si="6"/>
        <v>37600.02109847629</v>
      </c>
      <c r="G8" s="2">
        <f t="shared" si="7"/>
        <v>1400.3143931123727</v>
      </c>
      <c r="H8" s="2">
        <f t="shared" si="0"/>
        <v>-0.33057026574445897</v>
      </c>
      <c r="I8" s="2">
        <f t="shared" si="1"/>
        <v>26.50049487020609</v>
      </c>
      <c r="J8" s="2">
        <f t="shared" si="2"/>
        <v>22.52044046667156</v>
      </c>
      <c r="K8" s="2">
        <f t="shared" si="8"/>
        <v>55.33498147402803</v>
      </c>
      <c r="L8" s="2">
        <f t="shared" si="9"/>
        <v>55.33498147402803</v>
      </c>
      <c r="M8" s="2">
        <f t="shared" si="10"/>
        <v>55.006260100720624</v>
      </c>
      <c r="N8" s="1">
        <f>6*(1.02)^B8</f>
        <v>6.6244848192</v>
      </c>
      <c r="O8" s="1">
        <v>0</v>
      </c>
      <c r="P8" s="2">
        <f>D7*0.1913+N7*0.1913+O7*0.1913</f>
        <v>111.91237858130404</v>
      </c>
      <c r="Q8" s="2">
        <f t="shared" si="3"/>
        <v>365.78967868862566</v>
      </c>
      <c r="R8" s="1">
        <f t="shared" si="11"/>
        <v>4.002264724867552</v>
      </c>
      <c r="S8" s="1">
        <f>$S$3+(Q8-$Q$3)*(0.01)</f>
        <v>15.120160937829652</v>
      </c>
    </row>
    <row r="9" spans="2:19" ht="12">
      <c r="B9" s="1">
        <v>6</v>
      </c>
      <c r="C9" s="2">
        <f>C8+H8+K8+M8+N8-P8</f>
        <v>780.1968963667866</v>
      </c>
      <c r="D9" s="2">
        <f t="shared" si="4"/>
        <v>580.9756972956482</v>
      </c>
      <c r="E9" s="2">
        <f t="shared" si="5"/>
        <v>750.9897088334634</v>
      </c>
      <c r="F9" s="2">
        <f t="shared" si="6"/>
        <v>37600.04330879763</v>
      </c>
      <c r="G9" s="2">
        <f t="shared" si="7"/>
        <v>1400.6431144856801</v>
      </c>
      <c r="H9" s="2">
        <f t="shared" si="0"/>
        <v>-0.38942916711097647</v>
      </c>
      <c r="I9" s="2">
        <f t="shared" si="1"/>
        <v>26.500510524040568</v>
      </c>
      <c r="J9" s="2">
        <f t="shared" si="2"/>
        <v>22.5296912650039</v>
      </c>
      <c r="K9" s="2">
        <f t="shared" si="8"/>
        <v>55.45148839100858</v>
      </c>
      <c r="L9" s="2">
        <f t="shared" si="9"/>
        <v>55.45148839100858</v>
      </c>
      <c r="M9" s="2">
        <f t="shared" si="10"/>
        <v>55.01485171940234</v>
      </c>
      <c r="N9" s="1">
        <f>6*(1.02)^B9</f>
        <v>6.756974515584</v>
      </c>
      <c r="O9" s="1">
        <v>0</v>
      </c>
      <c r="P9" s="2">
        <f>D8*0.1913+N8*0.1913+O8*0.1913</f>
        <v>112.1702407279301</v>
      </c>
      <c r="Q9" s="2">
        <f t="shared" si="3"/>
        <v>368.0174039465974</v>
      </c>
      <c r="R9" s="1">
        <f t="shared" si="11"/>
        <v>4.00363386074161</v>
      </c>
      <c r="S9" s="1">
        <f>$S$3+(Q9-$Q$3)*(0.01)</f>
        <v>15.14243819040937</v>
      </c>
    </row>
    <row r="10" spans="2:19" ht="12">
      <c r="B10" s="1">
        <v>7</v>
      </c>
      <c r="C10" s="2">
        <f>C9+H9+K9+M9+N9-P9</f>
        <v>784.8605410977406</v>
      </c>
      <c r="D10" s="2">
        <f t="shared" si="4"/>
        <v>582.2429612415613</v>
      </c>
      <c r="E10" s="2">
        <f t="shared" si="5"/>
        <v>751.3463233988695</v>
      </c>
      <c r="F10" s="2">
        <f t="shared" si="6"/>
        <v>37600.076123399325</v>
      </c>
      <c r="G10" s="2">
        <f t="shared" si="7"/>
        <v>1401.0797511572864</v>
      </c>
      <c r="H10" s="2">
        <f t="shared" si="0"/>
        <v>-0.4468562359849481</v>
      </c>
      <c r="I10" s="2">
        <f t="shared" si="1"/>
        <v>26.500533651771846</v>
      </c>
      <c r="J10" s="2">
        <f t="shared" si="2"/>
        <v>22.540389701966085</v>
      </c>
      <c r="K10" s="2">
        <f t="shared" si="8"/>
        <v>55.57032544632875</v>
      </c>
      <c r="L10" s="2">
        <f t="shared" si="9"/>
        <v>55.57032544632875</v>
      </c>
      <c r="M10" s="2">
        <f t="shared" si="10"/>
        <v>55.02776636035615</v>
      </c>
      <c r="N10" s="1">
        <f>6*(1.02)^B10</f>
        <v>6.89211400589568</v>
      </c>
      <c r="O10" s="1">
        <v>0</v>
      </c>
      <c r="P10" s="2">
        <f>D9*0.1913+N9*0.1913+O9*0.1913</f>
        <v>112.43326011748871</v>
      </c>
      <c r="Q10" s="2">
        <f t="shared" si="3"/>
        <v>370.21723636685874</v>
      </c>
      <c r="R10" s="1">
        <f t="shared" si="11"/>
        <v>4.005278447111805</v>
      </c>
      <c r="S10" s="1">
        <f>$S$3+(Q10-$Q$3)*(0.01)</f>
        <v>15.164436514611983</v>
      </c>
    </row>
    <row r="11" spans="2:19" ht="12">
      <c r="B11" s="1">
        <v>8</v>
      </c>
      <c r="C11" s="2">
        <f>C10+H10+K10+M10+N10-P10</f>
        <v>789.4706305568475</v>
      </c>
      <c r="D11" s="2">
        <f t="shared" si="4"/>
        <v>583.5355704663925</v>
      </c>
      <c r="E11" s="2">
        <f t="shared" si="5"/>
        <v>751.7480451375484</v>
      </c>
      <c r="F11" s="2">
        <f t="shared" si="6"/>
        <v>37600.12125789663</v>
      </c>
      <c r="G11" s="2">
        <f t="shared" si="7"/>
        <v>1401.622310243259</v>
      </c>
      <c r="H11" s="2">
        <f t="shared" si="0"/>
        <v>-0.5029678055906546</v>
      </c>
      <c r="I11" s="2">
        <f t="shared" si="1"/>
        <v>26.500565462565543</v>
      </c>
      <c r="J11" s="2">
        <f t="shared" si="2"/>
        <v>22.55244135412645</v>
      </c>
      <c r="K11" s="2">
        <f t="shared" si="8"/>
        <v>55.69153924275534</v>
      </c>
      <c r="L11" s="2">
        <f t="shared" si="9"/>
        <v>55.69153924275534</v>
      </c>
      <c r="M11" s="2">
        <f t="shared" si="10"/>
        <v>55.044920723591886</v>
      </c>
      <c r="N11" s="1">
        <f>6*(1.02)^B11</f>
        <v>7.0299562860135945</v>
      </c>
      <c r="O11" s="1">
        <v>0</v>
      </c>
      <c r="P11" s="2">
        <f>D10*0.1913+N10*0.1913+O10*0.1913</f>
        <v>112.7015398948385</v>
      </c>
      <c r="Q11" s="2">
        <f t="shared" si="3"/>
        <v>372.3918068664375</v>
      </c>
      <c r="R11" s="1">
        <f t="shared" si="11"/>
        <v>4.007180391460637</v>
      </c>
      <c r="S11" s="1">
        <f>$S$3+(Q11-$Q$3)*(0.01)</f>
        <v>15.18618221960777</v>
      </c>
    </row>
    <row r="12" spans="1:19" ht="12">
      <c r="A12" s="1">
        <v>2000</v>
      </c>
      <c r="B12" s="1">
        <v>9</v>
      </c>
      <c r="C12" s="2">
        <f>C11+H11+K11+M11+N11-P11</f>
        <v>794.032539108779</v>
      </c>
      <c r="D12" s="2">
        <f t="shared" si="4"/>
        <v>584.8540318757205</v>
      </c>
      <c r="E12" s="2">
        <f t="shared" si="5"/>
        <v>752.1919566601174</v>
      </c>
      <c r="F12" s="2">
        <f t="shared" si="6"/>
        <v>37600.180314179655</v>
      </c>
      <c r="G12" s="2">
        <f t="shared" si="7"/>
        <v>1402.2689287624225</v>
      </c>
      <c r="H12" s="2">
        <f t="shared" si="0"/>
        <v>-0.5578744326488216</v>
      </c>
      <c r="I12" s="2">
        <f t="shared" si="1"/>
        <v>26.50060708543382</v>
      </c>
      <c r="J12" s="2">
        <f t="shared" si="2"/>
        <v>22.56575869980352</v>
      </c>
      <c r="K12" s="2">
        <f t="shared" si="8"/>
        <v>55.81517731511045</v>
      </c>
      <c r="L12" s="2">
        <f t="shared" si="9"/>
        <v>55.81517731511045</v>
      </c>
      <c r="M12" s="2">
        <f t="shared" si="10"/>
        <v>55.066236513682036</v>
      </c>
      <c r="N12" s="1">
        <f>6*(1.02)^B12</f>
        <v>7.170555411733867</v>
      </c>
      <c r="O12" s="1">
        <v>0</v>
      </c>
      <c r="P12" s="2">
        <f>D11*0.1913+N11*0.1913+O11*0.1913</f>
        <v>112.9751852677353</v>
      </c>
      <c r="Q12" s="2">
        <f t="shared" si="3"/>
        <v>374.543650523009</v>
      </c>
      <c r="R12" s="1">
        <f t="shared" si="11"/>
        <v>4.009322907400258</v>
      </c>
      <c r="S12" s="1">
        <f>$S$3+(Q12-$Q$3)*(0.01)</f>
        <v>15.207700656173486</v>
      </c>
    </row>
    <row r="13" spans="2:19" ht="12">
      <c r="B13" s="1">
        <v>10</v>
      </c>
      <c r="C13" s="2">
        <f>C12+H12+K12+M12+N12-P12</f>
        <v>798.5514486489212</v>
      </c>
      <c r="D13" s="2">
        <f t="shared" si="4"/>
        <v>586.1988625132349</v>
      </c>
      <c r="E13" s="2">
        <f t="shared" si="5"/>
        <v>752.6753565709963</v>
      </c>
      <c r="F13" s="2">
        <f t="shared" si="6"/>
        <v>37600.25478870142</v>
      </c>
      <c r="G13" s="2">
        <f t="shared" si="7"/>
        <v>1403.017869563851</v>
      </c>
      <c r="H13" s="2">
        <f t="shared" si="0"/>
        <v>-0.6116812277056655</v>
      </c>
      <c r="I13" s="2">
        <f t="shared" si="1"/>
        <v>26.500659575076764</v>
      </c>
      <c r="J13" s="2">
        <f t="shared" si="2"/>
        <v>22.580260697129887</v>
      </c>
      <c r="K13" s="2">
        <f t="shared" si="8"/>
        <v>55.94128814891267</v>
      </c>
      <c r="L13" s="2">
        <f t="shared" si="9"/>
        <v>55.94128814891267</v>
      </c>
      <c r="M13" s="2">
        <f t="shared" si="10"/>
        <v>55.09164053875367</v>
      </c>
      <c r="N13" s="1">
        <f>6*(1.02)^B13</f>
        <v>7.3139665199685435</v>
      </c>
      <c r="O13" s="1">
        <v>0</v>
      </c>
      <c r="P13" s="2">
        <f>D12*0.1913+N12*0.1913+O12*0.1913</f>
        <v>113.25430354809001</v>
      </c>
      <c r="Q13" s="2">
        <f t="shared" si="3"/>
        <v>376.6752116268496</v>
      </c>
      <c r="R13" s="1">
        <f t="shared" si="11"/>
        <v>4.011690435520626</v>
      </c>
      <c r="S13" s="1">
        <f>$S$3+(Q13-$Q$3)*(0.01)</f>
        <v>15.229016267211893</v>
      </c>
    </row>
    <row r="14" spans="2:19" ht="12">
      <c r="B14" s="1">
        <v>11</v>
      </c>
      <c r="C14" s="2">
        <f>C13+H13+K13+M13+N13-P13</f>
        <v>803.0323590807606</v>
      </c>
      <c r="D14" s="2">
        <f t="shared" si="4"/>
        <v>587.5705897634995</v>
      </c>
      <c r="E14" s="2">
        <f t="shared" si="5"/>
        <v>753.1957462411281</v>
      </c>
      <c r="F14" s="2">
        <f t="shared" si="6"/>
        <v>37600.346080259</v>
      </c>
      <c r="G14" s="2">
        <f t="shared" si="7"/>
        <v>1403.8675171740101</v>
      </c>
      <c r="H14" s="2">
        <f t="shared" si="0"/>
        <v>-0.6644881711951</v>
      </c>
      <c r="I14" s="2">
        <f t="shared" si="1"/>
        <v>26.500723917366543</v>
      </c>
      <c r="J14" s="2">
        <f t="shared" si="2"/>
        <v>22.59587238723384</v>
      </c>
      <c r="K14" s="2">
        <f t="shared" si="8"/>
        <v>56.069921199390926</v>
      </c>
      <c r="L14" s="2">
        <f t="shared" si="9"/>
        <v>56.069921199390926</v>
      </c>
      <c r="M14" s="2">
        <f t="shared" si="10"/>
        <v>55.12106455048979</v>
      </c>
      <c r="N14" s="1">
        <f>6*(1.02)^B14</f>
        <v>7.460245850367915</v>
      </c>
      <c r="O14" s="1">
        <v>0</v>
      </c>
      <c r="P14" s="2">
        <f>D13*0.1913+N13*0.1913+O13*0.1913</f>
        <v>113.5390041940518</v>
      </c>
      <c r="Q14" s="2">
        <f t="shared" si="3"/>
        <v>378.78884862300026</v>
      </c>
      <c r="R14" s="1">
        <f t="shared" si="11"/>
        <v>4.014268568378647</v>
      </c>
      <c r="S14" s="1">
        <f>$S$3+(Q14-$Q$3)*(0.01)</f>
        <v>15.250152637173398</v>
      </c>
    </row>
    <row r="15" spans="2:19" ht="12">
      <c r="B15" s="1">
        <v>12</v>
      </c>
      <c r="C15" s="2">
        <f>C14+H14+K14+M14+N14-P14</f>
        <v>807.4800983157622</v>
      </c>
      <c r="D15" s="2">
        <f t="shared" si="4"/>
        <v>588.9697515587694</v>
      </c>
      <c r="E15" s="2">
        <f t="shared" si="5"/>
        <v>753.7508173740773</v>
      </c>
      <c r="F15" s="2">
        <f t="shared" si="6"/>
        <v>37600.45549729725</v>
      </c>
      <c r="G15" s="2">
        <f t="shared" si="7"/>
        <v>1404.8163738229111</v>
      </c>
      <c r="H15" s="2">
        <f t="shared" si="0"/>
        <v>-0.7163904125557989</v>
      </c>
      <c r="I15" s="2">
        <f t="shared" si="1"/>
        <v>26.5008010344951</v>
      </c>
      <c r="J15" s="2">
        <f t="shared" si="2"/>
        <v>22.61252452122232</v>
      </c>
      <c r="K15" s="2">
        <f t="shared" si="8"/>
        <v>56.201126910878735</v>
      </c>
      <c r="L15" s="2">
        <f t="shared" si="9"/>
        <v>56.201126910878735</v>
      </c>
      <c r="M15" s="2">
        <f t="shared" si="10"/>
        <v>55.154445080973915</v>
      </c>
      <c r="N15" s="1">
        <f>6*(1.02)^B15</f>
        <v>7.609450767375273</v>
      </c>
      <c r="O15" s="1">
        <v>0</v>
      </c>
      <c r="P15" s="2">
        <f>D14*0.1913+N14*0.1913+O14*0.1913</f>
        <v>113.82939885293283</v>
      </c>
      <c r="Q15" s="2">
        <f t="shared" si="3"/>
        <v>380.8868388281897</v>
      </c>
      <c r="R15" s="1">
        <f t="shared" si="11"/>
        <v>4.017043979952683</v>
      </c>
      <c r="S15" s="1">
        <f>$S$3+(Q15-$Q$3)*(0.01)</f>
        <v>15.271132539225293</v>
      </c>
    </row>
    <row r="16" spans="2:19" ht="12">
      <c r="B16" s="1">
        <v>13</v>
      </c>
      <c r="C16" s="2">
        <f>C15+H15+K15+M15+N15-P15</f>
        <v>811.8993318095015</v>
      </c>
      <c r="D16" s="2">
        <f t="shared" si="4"/>
        <v>590.3968965899447</v>
      </c>
      <c r="E16" s="2">
        <f t="shared" si="5"/>
        <v>754.3384403199533</v>
      </c>
      <c r="F16" s="2">
        <f t="shared" si="6"/>
        <v>37600.58426476393</v>
      </c>
      <c r="G16" s="2">
        <f t="shared" si="7"/>
        <v>1405.863055652816</v>
      </c>
      <c r="H16" s="2">
        <f t="shared" si="0"/>
        <v>-0.7674785531939764</v>
      </c>
      <c r="I16" s="2">
        <f t="shared" si="1"/>
        <v>26.500891789805618</v>
      </c>
      <c r="J16" s="2">
        <f t="shared" si="2"/>
        <v>22.630153209598596</v>
      </c>
      <c r="K16" s="2">
        <f t="shared" si="8"/>
        <v>56.334956736596304</v>
      </c>
      <c r="L16" s="2">
        <f t="shared" si="9"/>
        <v>56.334956736596304</v>
      </c>
      <c r="M16" s="2">
        <f t="shared" si="10"/>
        <v>55.191723286567616</v>
      </c>
      <c r="N16" s="1">
        <f>6*(1.02)^B16</f>
        <v>7.76163978272278</v>
      </c>
      <c r="O16" s="1">
        <v>0</v>
      </c>
      <c r="P16" s="2">
        <f>D15*0.1913+N15*0.1913+O15*0.1913</f>
        <v>114.12560140499149</v>
      </c>
      <c r="Q16" s="2">
        <f t="shared" si="3"/>
        <v>382.97138292901013</v>
      </c>
      <c r="R16" s="1">
        <f t="shared" si="11"/>
        <v>4.0200043593284125</v>
      </c>
      <c r="S16" s="1">
        <f>$S$3+(Q16-$Q$3)*(0.01)</f>
        <v>15.291977980233497</v>
      </c>
    </row>
    <row r="17" spans="2:19" ht="12">
      <c r="B17" s="1">
        <v>14</v>
      </c>
      <c r="C17" s="2">
        <f>C16+H16+K16+M16+N16-P16</f>
        <v>816.2945716572027</v>
      </c>
      <c r="D17" s="2">
        <f t="shared" si="4"/>
        <v>591.8525845217437</v>
      </c>
      <c r="E17" s="2">
        <f t="shared" si="5"/>
        <v>754.9566530940259</v>
      </c>
      <c r="F17" s="2">
        <f t="shared" si="6"/>
        <v>37600.733530543046</v>
      </c>
      <c r="G17" s="2">
        <f t="shared" si="7"/>
        <v>1407.0062891028447</v>
      </c>
      <c r="H17" s="2">
        <f t="shared" si="0"/>
        <v>-0.8178389141756907</v>
      </c>
      <c r="I17" s="2">
        <f t="shared" si="1"/>
        <v>26.50099699232674</v>
      </c>
      <c r="J17" s="2">
        <f t="shared" si="2"/>
        <v>22.648699592820776</v>
      </c>
      <c r="K17" s="2">
        <f t="shared" si="8"/>
        <v>56.47146315882822</v>
      </c>
      <c r="L17" s="2">
        <f t="shared" si="9"/>
        <v>56.47146315882822</v>
      </c>
      <c r="M17" s="2">
        <f t="shared" si="10"/>
        <v>55.23284479896</v>
      </c>
      <c r="N17" s="1">
        <f>6*(1.02)^B17</f>
        <v>7.916872578377234</v>
      </c>
      <c r="O17" s="1">
        <v>0</v>
      </c>
      <c r="P17" s="2">
        <f>D16*0.1913+N16*0.1913+O16*0.1913</f>
        <v>114.4277280080913</v>
      </c>
      <c r="Q17" s="2">
        <f t="shared" si="3"/>
        <v>385.0446092722654</v>
      </c>
      <c r="R17" s="1">
        <f t="shared" si="11"/>
        <v>4.0231383483730845</v>
      </c>
      <c r="S17" s="1">
        <f>$S$3+(Q17-$Q$3)*(0.01)</f>
        <v>15.31271024366605</v>
      </c>
    </row>
    <row r="18" spans="2:19" ht="12">
      <c r="B18" s="1">
        <v>15</v>
      </c>
      <c r="C18" s="2">
        <f>C17+H17+K17+M17+N17-P17</f>
        <v>820.6701852711011</v>
      </c>
      <c r="D18" s="2">
        <f t="shared" si="4"/>
        <v>593.3373862121786</v>
      </c>
      <c r="E18" s="2">
        <f t="shared" si="5"/>
        <v>755.6036510593344</v>
      </c>
      <c r="F18" s="2">
        <f t="shared" si="6"/>
        <v>37600.90437149191</v>
      </c>
      <c r="G18" s="2">
        <f t="shared" si="7"/>
        <v>1408.244907462713</v>
      </c>
      <c r="H18" s="2">
        <f t="shared" si="0"/>
        <v>-0.8675537894902224</v>
      </c>
      <c r="I18" s="2">
        <f t="shared" si="1"/>
        <v>26.501117401027496</v>
      </c>
      <c r="J18" s="2">
        <f t="shared" si="2"/>
        <v>22.668109531780033</v>
      </c>
      <c r="K18" s="2">
        <f t="shared" si="8"/>
        <v>56.610699709504786</v>
      </c>
      <c r="L18" s="2">
        <f t="shared" si="9"/>
        <v>56.610699709504786</v>
      </c>
      <c r="M18" s="2">
        <f t="shared" si="10"/>
        <v>55.277759583128</v>
      </c>
      <c r="N18" s="1">
        <f>6*(1.02)^B18</f>
        <v>8.07521002994478</v>
      </c>
      <c r="O18" s="1">
        <v>0</v>
      </c>
      <c r="P18" s="2">
        <f>D17*0.1913+N17*0.1913+O17*0.1913</f>
        <v>114.73589714325313</v>
      </c>
      <c r="Q18" s="2">
        <f t="shared" si="3"/>
        <v>387.1085779580665</v>
      </c>
      <c r="R18" s="1">
        <f t="shared" si="11"/>
        <v>4.026435483168139</v>
      </c>
      <c r="S18" s="1">
        <f>$S$3+(Q18-$Q$3)*(0.01)</f>
        <v>15.333349930524061</v>
      </c>
    </row>
    <row r="19" spans="2:19" ht="12">
      <c r="B19" s="1">
        <v>16</v>
      </c>
      <c r="C19" s="2">
        <f>C18+H18+K18+M18+N18-P18</f>
        <v>825.0304036609353</v>
      </c>
      <c r="D19" s="2">
        <f t="shared" si="4"/>
        <v>594.8518839364222</v>
      </c>
      <c r="E19" s="2">
        <f t="shared" si="5"/>
        <v>756.277777234904</v>
      </c>
      <c r="F19" s="2">
        <f t="shared" si="6"/>
        <v>37601.09779910583</v>
      </c>
      <c r="G19" s="2">
        <f t="shared" si="7"/>
        <v>1409.5778475890897</v>
      </c>
      <c r="H19" s="2">
        <f t="shared" si="0"/>
        <v>-0.9167016856804184</v>
      </c>
      <c r="I19" s="2">
        <f t="shared" si="1"/>
        <v>26.50125372880979</v>
      </c>
      <c r="J19" s="2">
        <f t="shared" si="2"/>
        <v>22.688333317047118</v>
      </c>
      <c r="K19" s="2">
        <f t="shared" si="8"/>
        <v>56.752720991194884</v>
      </c>
      <c r="L19" s="2">
        <f t="shared" si="9"/>
        <v>56.752720991194884</v>
      </c>
      <c r="M19" s="2">
        <f t="shared" si="10"/>
        <v>55.32642180194133</v>
      </c>
      <c r="N19" s="1">
        <f>6*(1.02)^B19</f>
        <v>8.236714230543676</v>
      </c>
      <c r="O19" s="1">
        <v>0</v>
      </c>
      <c r="P19" s="2">
        <f>D18*0.1913+N18*0.1913+O18*0.1913</f>
        <v>115.0502296611182</v>
      </c>
      <c r="Q19" s="2">
        <f t="shared" si="3"/>
        <v>389.1652847457242</v>
      </c>
      <c r="R19" s="1">
        <f t="shared" si="11"/>
        <v>4.029886138983117</v>
      </c>
      <c r="S19" s="1">
        <f>$S$3+(Q19-$Q$3)*(0.01)</f>
        <v>15.353916998400639</v>
      </c>
    </row>
    <row r="20" spans="2:19" ht="12">
      <c r="B20" s="1">
        <v>17</v>
      </c>
      <c r="C20" s="2">
        <f>C19+H19+K19+M19+N19-P19</f>
        <v>829.3793293378167</v>
      </c>
      <c r="D20" s="2">
        <f t="shared" si="4"/>
        <v>596.3966716151506</v>
      </c>
      <c r="E20" s="2">
        <f t="shared" si="5"/>
        <v>756.9775131933641</v>
      </c>
      <c r="F20" s="2">
        <f t="shared" si="6"/>
        <v>37601.31476483305</v>
      </c>
      <c r="G20" s="2">
        <f t="shared" si="7"/>
        <v>1411.0041467783433</v>
      </c>
      <c r="H20" s="2">
        <f t="shared" si="0"/>
        <v>-0.9653575485927013</v>
      </c>
      <c r="I20" s="2">
        <f t="shared" si="1"/>
        <v>26.50140664625433</v>
      </c>
      <c r="J20" s="2">
        <f t="shared" si="2"/>
        <v>22.70932539580092</v>
      </c>
      <c r="K20" s="2">
        <f t="shared" si="8"/>
        <v>56.89758269851879</v>
      </c>
      <c r="L20" s="2">
        <f t="shared" si="9"/>
        <v>56.89758269851879</v>
      </c>
      <c r="M20" s="2">
        <f t="shared" si="10"/>
        <v>55.378789687156356</v>
      </c>
      <c r="N20" s="1">
        <f>6*(1.02)^B20</f>
        <v>8.401448515154549</v>
      </c>
      <c r="O20" s="1">
        <v>0</v>
      </c>
      <c r="P20" s="2">
        <f>D19*0.1913+N19*0.1913+O19*0.1913</f>
        <v>115.37084882934056</v>
      </c>
      <c r="Q20" s="2">
        <f t="shared" si="3"/>
        <v>391.216664781989</v>
      </c>
      <c r="R20" s="1">
        <f t="shared" si="11"/>
        <v>4.033481478586155</v>
      </c>
      <c r="S20" s="1">
        <f>$S$3+(Q20-$Q$3)*(0.01)</f>
        <v>15.374430798763287</v>
      </c>
    </row>
    <row r="21" spans="2:19" ht="12">
      <c r="B21" s="1">
        <v>18</v>
      </c>
      <c r="C21" s="2">
        <f>C20+H20+K20+M20+N20-P20</f>
        <v>833.7209438607131</v>
      </c>
      <c r="D21" s="2">
        <f t="shared" si="4"/>
        <v>597.9723550474534</v>
      </c>
      <c r="E21" s="2">
        <f t="shared" si="5"/>
        <v>757.701470513824</v>
      </c>
      <c r="F21" s="2">
        <f t="shared" si="6"/>
        <v>37601.556165061185</v>
      </c>
      <c r="G21" s="2">
        <f t="shared" si="7"/>
        <v>1412.5229397897058</v>
      </c>
      <c r="H21" s="2">
        <f t="shared" si="0"/>
        <v>-1.0135929779585209</v>
      </c>
      <c r="I21" s="2">
        <f t="shared" si="1"/>
        <v>26.501576785135125</v>
      </c>
      <c r="J21" s="2">
        <f t="shared" si="2"/>
        <v>22.73104411541472</v>
      </c>
      <c r="K21" s="2">
        <f t="shared" si="8"/>
        <v>57.04534163998916</v>
      </c>
      <c r="L21" s="2">
        <f t="shared" si="9"/>
        <v>57.04534163998916</v>
      </c>
      <c r="M21" s="2">
        <f t="shared" si="10"/>
        <v>55.434825416554155</v>
      </c>
      <c r="N21" s="1">
        <f>6*(1.02)^B21</f>
        <v>8.56947748545764</v>
      </c>
      <c r="O21" s="1">
        <v>0</v>
      </c>
      <c r="P21" s="2">
        <f>D20*0.1913+N20*0.1913+O20*0.1913</f>
        <v>115.69788038092737</v>
      </c>
      <c r="Q21" s="2">
        <f t="shared" si="3"/>
        <v>393.2645961607137</v>
      </c>
      <c r="R21" s="1">
        <f t="shared" si="11"/>
        <v>4.037213403697942</v>
      </c>
      <c r="S21" s="1">
        <f>$S$3+(Q21-$Q$3)*(0.01)</f>
        <v>15.394910112550534</v>
      </c>
    </row>
    <row r="22" spans="1:19" ht="12">
      <c r="A22" s="1">
        <v>2010</v>
      </c>
      <c r="B22" s="1">
        <v>19</v>
      </c>
      <c r="C22" s="2">
        <f>C21+H21+K21+M21+N21-P21</f>
        <v>838.0591150438282</v>
      </c>
      <c r="D22" s="2">
        <f t="shared" si="4"/>
        <v>599.5795521484025</v>
      </c>
      <c r="E22" s="2">
        <f t="shared" si="5"/>
        <v>758.448382757805</v>
      </c>
      <c r="F22" s="2">
        <f t="shared" si="6"/>
        <v>37601.822845795155</v>
      </c>
      <c r="G22" s="2">
        <f t="shared" si="7"/>
        <v>1414.1334560131409</v>
      </c>
      <c r="H22" s="2">
        <f t="shared" si="0"/>
        <v>-1.0614764304803097</v>
      </c>
      <c r="I22" s="2">
        <f t="shared" si="1"/>
        <v>26.501764741716425</v>
      </c>
      <c r="J22" s="2">
        <f t="shared" si="2"/>
        <v>22.75345148273415</v>
      </c>
      <c r="K22" s="2">
        <f t="shared" si="8"/>
        <v>57.19605576028893</v>
      </c>
      <c r="L22" s="2">
        <f t="shared" si="9"/>
        <v>57.19605576028893</v>
      </c>
      <c r="M22" s="2">
        <f t="shared" si="10"/>
        <v>55.49449499698806</v>
      </c>
      <c r="N22" s="1">
        <f>6*(1.02)^B22</f>
        <v>8.740867035166794</v>
      </c>
      <c r="O22" s="1">
        <v>0</v>
      </c>
      <c r="P22" s="2">
        <f>D21*0.1913+N21*0.1913+O21*0.1913</f>
        <v>116.03145256354588</v>
      </c>
      <c r="Q22" s="2">
        <f t="shared" si="3"/>
        <v>395.3109033225605</v>
      </c>
      <c r="R22" s="1">
        <f t="shared" si="11"/>
        <v>4.0410745094070615</v>
      </c>
      <c r="S22" s="1">
        <f>$S$3+(Q22-$Q$3)*(0.01)</f>
        <v>15.415373184169</v>
      </c>
    </row>
    <row r="23" spans="2:19" ht="12">
      <c r="B23" s="1">
        <v>20</v>
      </c>
      <c r="C23" s="2">
        <f>C22+H22+K22+M22+N22-P22</f>
        <v>842.3976038422459</v>
      </c>
      <c r="D23" s="2">
        <f t="shared" si="4"/>
        <v>601.2188931913706</v>
      </c>
      <c r="E23" s="2">
        <f t="shared" si="5"/>
        <v>759.2170979378606</v>
      </c>
      <c r="F23" s="2">
        <f t="shared" si="6"/>
        <v>37602.115607045576</v>
      </c>
      <c r="G23" s="2">
        <f t="shared" si="7"/>
        <v>1415.8350167764418</v>
      </c>
      <c r="H23" s="2">
        <f t="shared" si="0"/>
        <v>-1.1090734120584709</v>
      </c>
      <c r="I23" s="2">
        <f t="shared" si="1"/>
        <v>26.501971079845724</v>
      </c>
      <c r="J23" s="2">
        <f t="shared" si="2"/>
        <v>22.776512938135816</v>
      </c>
      <c r="K23" s="2">
        <f t="shared" si="8"/>
        <v>57.34978416299471</v>
      </c>
      <c r="L23" s="2">
        <f t="shared" si="9"/>
        <v>57.34978416299471</v>
      </c>
      <c r="M23" s="2">
        <f t="shared" si="10"/>
        <v>55.557768153116264</v>
      </c>
      <c r="N23" s="1">
        <f>6*(1.02)^B23</f>
        <v>8.915684375870129</v>
      </c>
      <c r="O23" s="1">
        <v>0</v>
      </c>
      <c r="P23" s="2">
        <f>D22*0.1913+N22*0.1913+O22*0.1913</f>
        <v>116.37169618981682</v>
      </c>
      <c r="Q23" s="2">
        <f t="shared" si="3"/>
        <v>397.3573603029461</v>
      </c>
      <c r="R23" s="1">
        <f t="shared" si="11"/>
        <v>4.04505804137496</v>
      </c>
      <c r="S23" s="1">
        <f>$S$3+(Q23-$Q$3)*(0.01)</f>
        <v>15.435837753972857</v>
      </c>
    </row>
    <row r="24" spans="2:19" ht="12">
      <c r="B24" s="1">
        <v>21</v>
      </c>
      <c r="C24" s="2">
        <f>C23+H23+K23+M23+N23-P23</f>
        <v>846.7400709323517</v>
      </c>
      <c r="D24" s="2">
        <f t="shared" si="4"/>
        <v>602.8910210551979</v>
      </c>
      <c r="E24" s="2">
        <f t="shared" si="5"/>
        <v>760.0065714502539</v>
      </c>
      <c r="F24" s="2">
        <f t="shared" si="6"/>
        <v>37602.43520694524</v>
      </c>
      <c r="G24" s="2">
        <f t="shared" si="7"/>
        <v>1417.6270327863201</v>
      </c>
      <c r="H24" s="2">
        <f t="shared" si="0"/>
        <v>-1.1564466597613046</v>
      </c>
      <c r="I24" s="2">
        <f t="shared" si="1"/>
        <v>26.502196333855007</v>
      </c>
      <c r="J24" s="2">
        <f t="shared" si="2"/>
        <v>22.800197143507617</v>
      </c>
      <c r="K24" s="2">
        <f t="shared" si="8"/>
        <v>57.50658713375461</v>
      </c>
      <c r="L24" s="2">
        <f t="shared" si="9"/>
        <v>57.50658713375461</v>
      </c>
      <c r="M24" s="2">
        <f t="shared" si="10"/>
        <v>55.62461822160445</v>
      </c>
      <c r="N24" s="1">
        <f>6*(1.02)^B24</f>
        <v>9.09399806338753</v>
      </c>
      <c r="O24" s="1">
        <v>0</v>
      </c>
      <c r="P24" s="2">
        <f>D23*0.1913+N23*0.1913+O23*0.1913</f>
        <v>116.71874468861316</v>
      </c>
      <c r="Q24" s="2">
        <f t="shared" si="3"/>
        <v>399.40569383601496</v>
      </c>
      <c r="R24" s="1">
        <f t="shared" si="11"/>
        <v>4.049157855668589</v>
      </c>
      <c r="S24" s="1">
        <f>$S$3+(Q24-$Q$3)*(0.01)</f>
        <v>15.456321089303547</v>
      </c>
    </row>
    <row r="25" spans="2:19" ht="12">
      <c r="B25" s="1">
        <v>22</v>
      </c>
      <c r="C25" s="2">
        <f>C24+H24+K24+M24+N24-P24</f>
        <v>851.0900830027239</v>
      </c>
      <c r="D25" s="2">
        <f t="shared" si="4"/>
        <v>604.5965914763019</v>
      </c>
      <c r="E25" s="2">
        <f t="shared" si="5"/>
        <v>760.815859444694</v>
      </c>
      <c r="F25" s="2">
        <f t="shared" si="6"/>
        <v>37602.78236561056</v>
      </c>
      <c r="G25" s="2">
        <f t="shared" si="7"/>
        <v>1419.5090016984705</v>
      </c>
      <c r="H25" s="2">
        <f t="shared" si="0"/>
        <v>-1.2036563141070655</v>
      </c>
      <c r="I25" s="2">
        <f t="shared" si="1"/>
        <v>26.502441011282322</v>
      </c>
      <c r="J25" s="2">
        <f t="shared" si="2"/>
        <v>22.82447578334082</v>
      </c>
      <c r="K25" s="2">
        <f t="shared" si="8"/>
        <v>57.66652616392969</v>
      </c>
      <c r="L25" s="2">
        <f t="shared" si="9"/>
        <v>57.66652616392969</v>
      </c>
      <c r="M25" s="2">
        <f t="shared" si="10"/>
        <v>55.69502205059255</v>
      </c>
      <c r="N25" s="1">
        <v>10</v>
      </c>
      <c r="O25" s="1">
        <v>0</v>
      </c>
      <c r="P25" s="2">
        <f>D24*0.1913+N24*0.1913+O24*0.1913</f>
        <v>117.0727341573854</v>
      </c>
      <c r="Q25" s="2">
        <f t="shared" si="3"/>
        <v>401.45758632203956</v>
      </c>
      <c r="R25" s="1">
        <f t="shared" si="11"/>
        <v>4.0533683810680206</v>
      </c>
      <c r="S25" s="1">
        <f>$S$3+(Q25-$Q$3)*(0.01)</f>
        <v>15.476840014163791</v>
      </c>
    </row>
    <row r="26" spans="2:19" ht="12">
      <c r="B26" s="1">
        <v>23</v>
      </c>
      <c r="C26" s="2">
        <f>C25+H25+K25+M25+N25-P25</f>
        <v>856.1752407457536</v>
      </c>
      <c r="D26" s="2">
        <f t="shared" si="4"/>
        <v>606.336273305828</v>
      </c>
      <c r="E26" s="2">
        <f t="shared" si="5"/>
        <v>761.6441126056745</v>
      </c>
      <c r="F26" s="2">
        <f t="shared" si="6"/>
        <v>37603.15776876368</v>
      </c>
      <c r="G26" s="2">
        <f t="shared" si="7"/>
        <v>1421.4805058118075</v>
      </c>
      <c r="H26" s="2">
        <f t="shared" si="0"/>
        <v>-1.2604150418677211</v>
      </c>
      <c r="I26" s="2">
        <f t="shared" si="1"/>
        <v>26.502705595424644</v>
      </c>
      <c r="J26" s="2">
        <f t="shared" si="2"/>
        <v>22.849323378170237</v>
      </c>
      <c r="K26" s="2">
        <f t="shared" si="8"/>
        <v>57.82966397470828</v>
      </c>
      <c r="L26" s="2">
        <f t="shared" si="9"/>
        <v>57.82966397470828</v>
      </c>
      <c r="M26" s="2">
        <f t="shared" si="10"/>
        <v>55.76895990422865</v>
      </c>
      <c r="N26" s="1">
        <f>N25</f>
        <v>10</v>
      </c>
      <c r="O26" s="1">
        <v>0</v>
      </c>
      <c r="P26" s="2">
        <f>D25*0.1913+N25*0.1913+O25*0.1913</f>
        <v>117.57232794941655</v>
      </c>
      <c r="Q26" s="2">
        <f t="shared" si="3"/>
        <v>403.85624563478945</v>
      </c>
      <c r="R26" s="1">
        <f t="shared" si="11"/>
        <v>4.057684583705035</v>
      </c>
      <c r="S26" s="1">
        <f>$S$3+(Q26-$Q$3)*(0.01)</f>
        <v>15.500826607291291</v>
      </c>
    </row>
    <row r="27" spans="2:19" ht="12">
      <c r="B27" s="1">
        <v>24</v>
      </c>
      <c r="C27" s="2">
        <f>C26+H26+K26+M26+N26-P26</f>
        <v>860.9411216334063</v>
      </c>
      <c r="D27" s="2">
        <f t="shared" si="4"/>
        <v>608.249273305828</v>
      </c>
      <c r="E27" s="2">
        <f t="shared" si="5"/>
        <v>762.5002252810917</v>
      </c>
      <c r="F27" s="2">
        <f t="shared" si="6"/>
        <v>37603.56207113013</v>
      </c>
      <c r="G27" s="2">
        <f t="shared" si="7"/>
        <v>1423.541209882287</v>
      </c>
      <c r="H27" s="2">
        <f t="shared" si="0"/>
        <v>-1.3125452846975274</v>
      </c>
      <c r="I27" s="2">
        <f t="shared" si="1"/>
        <v>26.502990547732516</v>
      </c>
      <c r="J27" s="2">
        <f t="shared" si="2"/>
        <v>22.87500675843275</v>
      </c>
      <c r="K27" s="2">
        <f t="shared" si="8"/>
        <v>57.99606454170245</v>
      </c>
      <c r="L27" s="2">
        <f t="shared" si="9"/>
        <v>57.99606454170245</v>
      </c>
      <c r="M27" s="2">
        <f t="shared" si="10"/>
        <v>55.84641537208138</v>
      </c>
      <c r="N27" s="1">
        <f>N26</f>
        <v>10</v>
      </c>
      <c r="O27" s="1">
        <v>0</v>
      </c>
      <c r="P27" s="2">
        <f>D26*0.1913+N26*0.1913+O26*0.1913</f>
        <v>117.90512908340489</v>
      </c>
      <c r="Q27" s="2">
        <f t="shared" si="3"/>
        <v>406.1043026572671</v>
      </c>
      <c r="R27" s="1">
        <f t="shared" si="11"/>
        <v>4.062101933896931</v>
      </c>
      <c r="S27" s="1">
        <f>$S$3+(Q27-$Q$3)*(0.01)</f>
        <v>15.523307177516067</v>
      </c>
    </row>
    <row r="28" spans="2:19" ht="12">
      <c r="B28" s="1">
        <v>25</v>
      </c>
      <c r="C28" s="2">
        <f>C27+H27+K27+M27+N27-P27</f>
        <v>865.5659271790878</v>
      </c>
      <c r="D28" s="2">
        <f t="shared" si="4"/>
        <v>610.1622733058279</v>
      </c>
      <c r="E28" s="2">
        <f t="shared" si="5"/>
        <v>763.3786524211922</v>
      </c>
      <c r="F28" s="2">
        <f t="shared" si="6"/>
        <v>37603.99618927472</v>
      </c>
      <c r="G28" s="2">
        <f t="shared" si="7"/>
        <v>1425.690859051908</v>
      </c>
      <c r="H28" s="2">
        <f t="shared" si="0"/>
        <v>-1.3624969967719411</v>
      </c>
      <c r="I28" s="2">
        <f t="shared" si="1"/>
        <v>26.503296514200827</v>
      </c>
      <c r="J28" s="2">
        <f t="shared" si="2"/>
        <v>22.901359572635766</v>
      </c>
      <c r="K28" s="2">
        <f t="shared" si="8"/>
        <v>58.17904299170245</v>
      </c>
      <c r="L28" s="2">
        <f t="shared" si="9"/>
        <v>58.17904299170245</v>
      </c>
      <c r="M28" s="2">
        <f t="shared" si="10"/>
        <v>55.92737528325034</v>
      </c>
      <c r="N28" s="1">
        <f>N27</f>
        <v>10</v>
      </c>
      <c r="O28" s="1">
        <v>0</v>
      </c>
      <c r="P28" s="2">
        <f>D27*0.1913+N27*0.1913+O27*0.1913</f>
        <v>118.27108598340489</v>
      </c>
      <c r="Q28" s="2">
        <f t="shared" si="3"/>
        <v>408.28581470711686</v>
      </c>
      <c r="R28" s="1">
        <f t="shared" si="11"/>
        <v>4.066667868165823</v>
      </c>
      <c r="S28" s="1">
        <f>$S$3+(Q28-$Q$3)*(0.01)</f>
        <v>15.545122298014565</v>
      </c>
    </row>
    <row r="29" spans="2:19" ht="12">
      <c r="B29" s="1">
        <v>26</v>
      </c>
      <c r="C29" s="2">
        <f>C28+H28+K28+M28+N28-P28</f>
        <v>870.0387624738637</v>
      </c>
      <c r="D29" s="2">
        <f t="shared" si="4"/>
        <v>612.0752733058279</v>
      </c>
      <c r="E29" s="2">
        <f t="shared" si="5"/>
        <v>764.2764184913634</v>
      </c>
      <c r="F29" s="2">
        <f t="shared" si="6"/>
        <v>37604.46092020132</v>
      </c>
      <c r="G29" s="2">
        <f t="shared" si="7"/>
        <v>1427.9425267603604</v>
      </c>
      <c r="H29" s="2">
        <f t="shared" si="0"/>
        <v>-1.4101645864333372</v>
      </c>
      <c r="I29" s="2">
        <f t="shared" si="1"/>
        <v>26.503624056557893</v>
      </c>
      <c r="J29" s="2">
        <f t="shared" si="2"/>
        <v>22.928292554740903</v>
      </c>
      <c r="K29" s="2">
        <f t="shared" si="8"/>
        <v>58.36202144170244</v>
      </c>
      <c r="L29" s="2">
        <f t="shared" si="9"/>
        <v>58.36202144170244</v>
      </c>
      <c r="M29" s="2">
        <f t="shared" si="10"/>
        <v>56.01182962500183</v>
      </c>
      <c r="N29" s="1">
        <f>N28</f>
        <v>10</v>
      </c>
      <c r="O29" s="1">
        <v>0</v>
      </c>
      <c r="P29" s="2">
        <f>D28*0.1913+N28*0.1913+O28*0.1913</f>
        <v>118.63704288340486</v>
      </c>
      <c r="Q29" s="2">
        <f t="shared" si="3"/>
        <v>410.3956426763508</v>
      </c>
      <c r="R29" s="1">
        <f t="shared" si="11"/>
        <v>4.071352812913025</v>
      </c>
      <c r="S29" s="1">
        <f>$S$3+(Q29-$Q$3)*(0.01)</f>
        <v>15.566220577706904</v>
      </c>
    </row>
    <row r="30" spans="2:19" ht="12">
      <c r="B30" s="1">
        <v>27</v>
      </c>
      <c r="C30" s="2">
        <f>C29+H29+K29+M29+N29-P29</f>
        <v>874.3654060707298</v>
      </c>
      <c r="D30" s="2">
        <f t="shared" si="4"/>
        <v>613.988273305828</v>
      </c>
      <c r="E30" s="2">
        <f t="shared" si="5"/>
        <v>765.1905617667007</v>
      </c>
      <c r="F30" s="2">
        <f t="shared" si="6"/>
        <v>37604.95694151241</v>
      </c>
      <c r="G30" s="2">
        <f t="shared" si="7"/>
        <v>1430.292718577061</v>
      </c>
      <c r="H30" s="2">
        <f t="shared" si="0"/>
        <v>-1.4556645907203878</v>
      </c>
      <c r="I30" s="2">
        <f t="shared" si="1"/>
        <v>26.503973652377947</v>
      </c>
      <c r="J30" s="2">
        <f t="shared" si="2"/>
        <v>22.95571685300102</v>
      </c>
      <c r="K30" s="2">
        <f t="shared" si="8"/>
        <v>58.544999891702446</v>
      </c>
      <c r="L30" s="2">
        <f t="shared" si="9"/>
        <v>58.544999891702446</v>
      </c>
      <c r="M30" s="2">
        <f t="shared" si="10"/>
        <v>56.100292020097655</v>
      </c>
      <c r="N30" s="1">
        <f>N29</f>
        <v>10</v>
      </c>
      <c r="O30" s="1">
        <v>0</v>
      </c>
      <c r="P30" s="2">
        <f>D29*0.1913+N29*0.1913+O29*0.1913</f>
        <v>119.00299978340486</v>
      </c>
      <c r="Q30" s="2">
        <f t="shared" si="3"/>
        <v>412.43651229751407</v>
      </c>
      <c r="R30" s="1">
        <f t="shared" si="11"/>
        <v>4.076140898620605</v>
      </c>
      <c r="S30" s="1">
        <f>$S$3+(Q30-$Q$3)*(0.01)</f>
        <v>15.586629273918538</v>
      </c>
    </row>
    <row r="31" spans="2:19" ht="12">
      <c r="B31" s="1">
        <v>28</v>
      </c>
      <c r="C31" s="2">
        <f>C30+H30+K30+M30+N30-P30</f>
        <v>878.5520336084046</v>
      </c>
      <c r="D31" s="2">
        <f t="shared" si="4"/>
        <v>615.901273305828</v>
      </c>
      <c r="E31" s="2">
        <f t="shared" si="5"/>
        <v>766.1183422581774</v>
      </c>
      <c r="F31" s="2">
        <f t="shared" si="6"/>
        <v>37605.48482561166</v>
      </c>
      <c r="G31" s="2">
        <f t="shared" si="7"/>
        <v>1432.7374264486657</v>
      </c>
      <c r="H31" s="2">
        <f t="shared" si="0"/>
        <v>-1.4991158846696953</v>
      </c>
      <c r="I31" s="2">
        <f t="shared" si="1"/>
        <v>26.504345705091097</v>
      </c>
      <c r="J31" s="2">
        <f t="shared" si="2"/>
        <v>22.983550267745322</v>
      </c>
      <c r="K31" s="2">
        <f t="shared" si="8"/>
        <v>58.72797834170245</v>
      </c>
      <c r="L31" s="2">
        <f t="shared" si="9"/>
        <v>58.72797834170245</v>
      </c>
      <c r="M31" s="2">
        <f t="shared" si="10"/>
        <v>56.192625181096275</v>
      </c>
      <c r="N31" s="1">
        <f>N30</f>
        <v>10</v>
      </c>
      <c r="O31" s="1">
        <v>0</v>
      </c>
      <c r="P31" s="2">
        <f>D30*0.1913+N30*0.1913+O30*0.1913</f>
        <v>119.36895668340489</v>
      </c>
      <c r="Q31" s="2">
        <f t="shared" si="3"/>
        <v>414.411336607738</v>
      </c>
      <c r="R31" s="1">
        <f t="shared" si="11"/>
        <v>4.081016329422404</v>
      </c>
      <c r="S31" s="1">
        <f>$S$3+(Q31-$Q$3)*(0.01)</f>
        <v>15.606377517020777</v>
      </c>
    </row>
    <row r="32" spans="1:19" ht="12">
      <c r="A32" s="1">
        <v>2020</v>
      </c>
      <c r="B32" s="1">
        <v>29</v>
      </c>
      <c r="C32" s="2">
        <f>C31+H31+K31+M31+N31-P31</f>
        <v>882.6045645631287</v>
      </c>
      <c r="D32" s="2">
        <f t="shared" si="4"/>
        <v>617.814273305828</v>
      </c>
      <c r="E32" s="2">
        <f t="shared" si="5"/>
        <v>767.0572372507705</v>
      </c>
      <c r="F32" s="2">
        <f t="shared" si="6"/>
        <v>37606.045046503736</v>
      </c>
      <c r="G32" s="2">
        <f t="shared" si="7"/>
        <v>1435.272779609272</v>
      </c>
      <c r="H32" s="2">
        <f t="shared" si="0"/>
        <v>-1.540631030831443</v>
      </c>
      <c r="I32" s="2">
        <f t="shared" si="1"/>
        <v>26.504740548775832</v>
      </c>
      <c r="J32" s="2">
        <f t="shared" si="2"/>
        <v>23.011717117523116</v>
      </c>
      <c r="K32" s="2">
        <f t="shared" si="8"/>
        <v>58.91095679170245</v>
      </c>
      <c r="L32" s="2">
        <f t="shared" si="9"/>
        <v>58.91095679170245</v>
      </c>
      <c r="M32" s="2">
        <f t="shared" si="10"/>
        <v>56.28867164160195</v>
      </c>
      <c r="N32" s="1">
        <f>N31</f>
        <v>10</v>
      </c>
      <c r="O32" s="1">
        <v>0</v>
      </c>
      <c r="P32" s="2">
        <f>D31*0.1913+N31*0.1913+O31*0.1913</f>
        <v>119.73491358340489</v>
      </c>
      <c r="Q32" s="2">
        <f t="shared" si="3"/>
        <v>416.32290781279653</v>
      </c>
      <c r="R32" s="1">
        <f t="shared" si="11"/>
        <v>4.085964492043613</v>
      </c>
      <c r="S32" s="1">
        <f>$S$3+(Q32-$Q$3)*(0.01)</f>
        <v>15.625493229071362</v>
      </c>
    </row>
    <row r="33" spans="2:19" ht="12">
      <c r="B33" s="1">
        <v>30</v>
      </c>
      <c r="C33" s="2">
        <f>C32+H32+K32+M32+N32-P32</f>
        <v>886.5286483821967</v>
      </c>
      <c r="D33" s="2">
        <f t="shared" si="4"/>
        <v>619.727273305828</v>
      </c>
      <c r="E33" s="2">
        <f t="shared" si="5"/>
        <v>768.0049272208113</v>
      </c>
      <c r="F33" s="2">
        <f t="shared" si="6"/>
        <v>37606.63798756452</v>
      </c>
      <c r="G33" s="2">
        <f t="shared" si="7"/>
        <v>1437.8950647593724</v>
      </c>
      <c r="H33" s="2">
        <f t="shared" si="0"/>
        <v>-1.5803162821518058</v>
      </c>
      <c r="I33" s="2">
        <f t="shared" si="1"/>
        <v>26.505158453635474</v>
      </c>
      <c r="J33" s="2">
        <f t="shared" si="2"/>
        <v>23.040147816624337</v>
      </c>
      <c r="K33" s="2">
        <f t="shared" si="8"/>
        <v>59.093935241702454</v>
      </c>
      <c r="L33" s="2">
        <f t="shared" si="9"/>
        <v>59.093935241702454</v>
      </c>
      <c r="M33" s="2">
        <f t="shared" si="10"/>
        <v>56.388279328899266</v>
      </c>
      <c r="N33" s="1">
        <f>N32</f>
        <v>10</v>
      </c>
      <c r="O33" s="1">
        <v>0</v>
      </c>
      <c r="P33" s="2">
        <f>D32*0.1913+N32*0.1913+O32*0.1913</f>
        <v>120.10087048340489</v>
      </c>
      <c r="Q33" s="2">
        <f t="shared" si="3"/>
        <v>418.17389074631916</v>
      </c>
      <c r="R33" s="1">
        <f t="shared" si="11"/>
        <v>4.090971932004109</v>
      </c>
      <c r="S33" s="1">
        <f>$S$3+(Q33-$Q$3)*(0.01)</f>
        <v>15.644003058406588</v>
      </c>
    </row>
    <row r="34" spans="2:19" ht="12">
      <c r="B34" s="1">
        <v>31</v>
      </c>
      <c r="C34" s="2">
        <f>C33+H33+K33+M33+N33-P33</f>
        <v>890.3296761872416</v>
      </c>
      <c r="D34" s="2">
        <f t="shared" si="4"/>
        <v>621.640273305828</v>
      </c>
      <c r="E34" s="2">
        <f t="shared" si="5"/>
        <v>768.9592822079701</v>
      </c>
      <c r="F34" s="2">
        <f t="shared" si="6"/>
        <v>37607.263948859516</v>
      </c>
      <c r="G34" s="2">
        <f t="shared" si="7"/>
        <v>1440.6007206721756</v>
      </c>
      <c r="H34" s="2">
        <f t="shared" si="0"/>
        <v>-1.6182719197236202</v>
      </c>
      <c r="I34" s="2">
        <f t="shared" si="1"/>
        <v>26.505599631156187</v>
      </c>
      <c r="J34" s="2">
        <f t="shared" si="2"/>
        <v>23.068778466239102</v>
      </c>
      <c r="K34" s="2">
        <f t="shared" si="8"/>
        <v>59.27691369170246</v>
      </c>
      <c r="L34" s="2">
        <f t="shared" si="9"/>
        <v>59.27691369170246</v>
      </c>
      <c r="M34" s="2">
        <f t="shared" si="10"/>
        <v>56.49130235673384</v>
      </c>
      <c r="N34" s="1">
        <f>N33</f>
        <v>10</v>
      </c>
      <c r="O34" s="1">
        <v>0</v>
      </c>
      <c r="P34" s="2">
        <f>D33*0.1913+N33*0.1913+O33*0.1913</f>
        <v>120.46682738340489</v>
      </c>
      <c r="Q34" s="2">
        <f t="shared" si="3"/>
        <v>419.96682839020826</v>
      </c>
      <c r="R34" s="1">
        <f t="shared" si="11"/>
        <v>4.096026278510993</v>
      </c>
      <c r="S34" s="1">
        <f>$S$3+(Q34-$Q$3)*(0.01)</f>
        <v>15.661932434845479</v>
      </c>
    </row>
    <row r="35" spans="2:19" ht="12">
      <c r="B35" s="1">
        <v>32</v>
      </c>
      <c r="C35" s="2">
        <f>C34+H34+K34+M34+N34-P34</f>
        <v>894.0127929325495</v>
      </c>
      <c r="D35" s="2">
        <f t="shared" si="4"/>
        <v>623.5532733058279</v>
      </c>
      <c r="E35" s="2">
        <f t="shared" si="5"/>
        <v>769.9183490140998</v>
      </c>
      <c r="F35" s="2">
        <f t="shared" si="6"/>
        <v>37607.923153973104</v>
      </c>
      <c r="G35" s="2">
        <f t="shared" si="7"/>
        <v>1443.3863320071443</v>
      </c>
      <c r="H35" s="2">
        <f aca="true" t="shared" si="12" ref="H35:H112">(E35-C35)/75</f>
        <v>-1.6545925855793286</v>
      </c>
      <c r="I35" s="2">
        <f aca="true" t="shared" si="13" ref="I35:I112">F35*(0.0007048)</f>
        <v>26.506064238920246</v>
      </c>
      <c r="J35" s="2">
        <f aca="true" t="shared" si="14" ref="J35:J112">E35*(0.03)</f>
        <v>23.097550470422995</v>
      </c>
      <c r="K35" s="2">
        <f t="shared" si="8"/>
        <v>59.45989214170246</v>
      </c>
      <c r="L35" s="2">
        <f t="shared" si="9"/>
        <v>59.45989214170246</v>
      </c>
      <c r="M35" s="2">
        <f t="shared" si="10"/>
        <v>56.59760081340809</v>
      </c>
      <c r="N35" s="1">
        <f>N34</f>
        <v>10</v>
      </c>
      <c r="O35" s="1">
        <v>0</v>
      </c>
      <c r="P35" s="2">
        <f>D34*0.1913+N34*0.1913+O34*0.1913</f>
        <v>120.83278428340489</v>
      </c>
      <c r="Q35" s="2">
        <f t="shared" si="3"/>
        <v>421.7041476096931</v>
      </c>
      <c r="R35" s="1">
        <f t="shared" si="11"/>
        <v>4.101116171775841</v>
      </c>
      <c r="S35" s="1">
        <f>$S$3+(Q35-$Q$3)*(0.01)</f>
        <v>15.679305627040328</v>
      </c>
    </row>
    <row r="36" spans="2:19" ht="12">
      <c r="B36" s="1">
        <v>33</v>
      </c>
      <c r="C36" s="2">
        <f>C35+H35+K35+M35+N35-P35</f>
        <v>897.5829090186759</v>
      </c>
      <c r="D36" s="2">
        <f aca="true" t="shared" si="15" ref="D36:D112">D35+P35-K35-L35-O35</f>
        <v>625.4662733058279</v>
      </c>
      <c r="E36" s="2">
        <f aca="true" t="shared" si="16" ref="E36:E112">E35-H35+I35-J35-R35</f>
        <v>770.8803391964004</v>
      </c>
      <c r="F36" s="2">
        <f aca="true" t="shared" si="17" ref="F36:F112">F35-I35+J35+R35</f>
        <v>37608.615756376385</v>
      </c>
      <c r="G36" s="2">
        <f aca="true" t="shared" si="18" ref="G36:G112">G35+L35-M35</f>
        <v>1446.2486233354389</v>
      </c>
      <c r="H36" s="2">
        <f t="shared" si="12"/>
        <v>-1.6893675976303393</v>
      </c>
      <c r="I36" s="2">
        <f t="shared" si="13"/>
        <v>26.506552385094075</v>
      </c>
      <c r="J36" s="2">
        <f t="shared" si="14"/>
        <v>23.126410175892012</v>
      </c>
      <c r="K36" s="2">
        <f aca="true" t="shared" si="19" ref="K36:K112">D35*(0.09565)</f>
        <v>59.64287059170245</v>
      </c>
      <c r="L36" s="2">
        <f aca="true" t="shared" si="20" ref="L36:L112">D35*(0.09565)</f>
        <v>59.64287059170245</v>
      </c>
      <c r="M36" s="2">
        <f aca="true" t="shared" si="21" ref="M36:M112">G35*(0.0392875)</f>
        <v>56.70704051873068</v>
      </c>
      <c r="N36" s="1">
        <f>N35</f>
        <v>10</v>
      </c>
      <c r="O36" s="1">
        <v>0</v>
      </c>
      <c r="P36" s="2">
        <f>D35*0.1913+N35*0.1913+O35*0.1913</f>
        <v>121.19874118340488</v>
      </c>
      <c r="Q36" s="2">
        <f t="shared" si="3"/>
        <v>423.3881646314509</v>
      </c>
      <c r="R36" s="1">
        <f t="shared" si="11"/>
        <v>4.1062311947418655</v>
      </c>
      <c r="S36" s="1">
        <f>$S$3+(Q36-$Q$3)*(0.01)</f>
        <v>15.696145797257905</v>
      </c>
    </row>
    <row r="37" spans="2:19" ht="12">
      <c r="B37" s="1">
        <v>34</v>
      </c>
      <c r="C37" s="2">
        <f>C36+H36+K36+M36+N36-P36</f>
        <v>901.0447113480737</v>
      </c>
      <c r="D37" s="2">
        <f t="shared" si="15"/>
        <v>627.3792733058278</v>
      </c>
      <c r="E37" s="2">
        <f t="shared" si="16"/>
        <v>771.843617808491</v>
      </c>
      <c r="F37" s="2">
        <f t="shared" si="17"/>
        <v>37609.34184536192</v>
      </c>
      <c r="G37" s="2">
        <f t="shared" si="18"/>
        <v>1449.1844534084105</v>
      </c>
      <c r="H37" s="2">
        <f t="shared" si="12"/>
        <v>-1.7226812471944368</v>
      </c>
      <c r="I37" s="2">
        <f t="shared" si="13"/>
        <v>26.507064132611085</v>
      </c>
      <c r="J37" s="2">
        <f t="shared" si="14"/>
        <v>23.15530853425473</v>
      </c>
      <c r="K37" s="2">
        <f t="shared" si="19"/>
        <v>59.82584904170245</v>
      </c>
      <c r="L37" s="2">
        <f t="shared" si="20"/>
        <v>59.82584904170245</v>
      </c>
      <c r="M37" s="2">
        <f t="shared" si="21"/>
        <v>56.81949278929105</v>
      </c>
      <c r="N37" s="1">
        <f>N36</f>
        <v>10</v>
      </c>
      <c r="O37" s="1">
        <v>0</v>
      </c>
      <c r="P37" s="2">
        <f>D36*0.1913+N36*0.1913+O36*0.1913</f>
        <v>121.56469808340488</v>
      </c>
      <c r="Q37" s="2">
        <f t="shared" si="3"/>
        <v>425.0210902585253</v>
      </c>
      <c r="R37" s="1">
        <f t="shared" si="11"/>
        <v>4.111361809047469</v>
      </c>
      <c r="S37" s="1">
        <f>$S$3+(Q37-$Q$3)*(0.01)</f>
        <v>15.71247505352865</v>
      </c>
    </row>
    <row r="38" spans="2:19" ht="12">
      <c r="B38" s="1">
        <v>35</v>
      </c>
      <c r="C38" s="2">
        <f>C37+H37+K37+M37+N37-P37</f>
        <v>904.4026738484679</v>
      </c>
      <c r="D38" s="2">
        <f t="shared" si="15"/>
        <v>629.2922733058278</v>
      </c>
      <c r="E38" s="2">
        <f t="shared" si="16"/>
        <v>772.8066928449944</v>
      </c>
      <c r="F38" s="2">
        <f t="shared" si="17"/>
        <v>37610.10145157261</v>
      </c>
      <c r="G38" s="2">
        <f t="shared" si="18"/>
        <v>1452.190809660822</v>
      </c>
      <c r="H38" s="2">
        <f t="shared" si="12"/>
        <v>-1.7546130800463138</v>
      </c>
      <c r="I38" s="2">
        <f t="shared" si="13"/>
        <v>26.507599503068377</v>
      </c>
      <c r="J38" s="2">
        <f t="shared" si="14"/>
        <v>23.18420078534983</v>
      </c>
      <c r="K38" s="2">
        <f t="shared" si="19"/>
        <v>60.00882749170244</v>
      </c>
      <c r="L38" s="2">
        <f t="shared" si="20"/>
        <v>60.00882749170244</v>
      </c>
      <c r="M38" s="2">
        <f t="shared" si="21"/>
        <v>56.93483421328292</v>
      </c>
      <c r="N38" s="1">
        <f>N37</f>
        <v>10</v>
      </c>
      <c r="O38" s="1">
        <v>0</v>
      </c>
      <c r="P38" s="2">
        <f>D37*0.1913+N37*0.1913+O37*0.1913</f>
        <v>121.93065498340486</v>
      </c>
      <c r="Q38" s="2">
        <f t="shared" si="3"/>
        <v>426.60503483418296</v>
      </c>
      <c r="R38" s="1">
        <f t="shared" si="11"/>
        <v>4.1164992949786186</v>
      </c>
      <c r="S38" s="1">
        <f>$S$3+(Q38-$Q$3)*(0.01)</f>
        <v>15.728314499285226</v>
      </c>
    </row>
    <row r="39" spans="2:19" ht="12">
      <c r="B39" s="1">
        <v>36</v>
      </c>
      <c r="C39" s="2">
        <f>C38+H38+K38+M38+N38-P38</f>
        <v>907.661067490002</v>
      </c>
      <c r="D39" s="2">
        <f t="shared" si="15"/>
        <v>631.205273305828</v>
      </c>
      <c r="E39" s="2">
        <f t="shared" si="16"/>
        <v>773.7682053477805</v>
      </c>
      <c r="F39" s="2">
        <f t="shared" si="17"/>
        <v>37610.89455214987</v>
      </c>
      <c r="G39" s="2">
        <f t="shared" si="18"/>
        <v>1455.2648029392415</v>
      </c>
      <c r="H39" s="2">
        <f t="shared" si="12"/>
        <v>-1.7852381618962863</v>
      </c>
      <c r="I39" s="2">
        <f t="shared" si="13"/>
        <v>26.508158480355227</v>
      </c>
      <c r="J39" s="2">
        <f t="shared" si="14"/>
        <v>23.213046160433414</v>
      </c>
      <c r="K39" s="2">
        <f t="shared" si="19"/>
        <v>60.19180594170244</v>
      </c>
      <c r="L39" s="2">
        <f t="shared" si="20"/>
        <v>60.19180594170244</v>
      </c>
      <c r="M39" s="2">
        <f t="shared" si="21"/>
        <v>57.05294643454954</v>
      </c>
      <c r="N39" s="1">
        <f>N38</f>
        <v>10</v>
      </c>
      <c r="O39" s="1">
        <v>0</v>
      </c>
      <c r="P39" s="2">
        <f>D38*0.1913+N38*0.1913+O38*0.1913</f>
        <v>122.29661188340486</v>
      </c>
      <c r="Q39" s="2">
        <f t="shared" si="3"/>
        <v>428.14201296698207</v>
      </c>
      <c r="R39" s="1">
        <f t="shared" si="11"/>
        <v>4.121635695173303</v>
      </c>
      <c r="S39" s="1">
        <f>$S$3+(Q39-$Q$3)*(0.01)</f>
        <v>15.743684280613216</v>
      </c>
    </row>
    <row r="40" spans="2:19" ht="12">
      <c r="B40" s="1">
        <v>37</v>
      </c>
      <c r="C40" s="2">
        <f>C39+H39+K39+M39+N39-P39</f>
        <v>910.8239698209529</v>
      </c>
      <c r="D40" s="2">
        <f t="shared" si="15"/>
        <v>633.1182733058279</v>
      </c>
      <c r="E40" s="2">
        <f t="shared" si="16"/>
        <v>774.7269201344252</v>
      </c>
      <c r="F40" s="2">
        <f t="shared" si="17"/>
        <v>37611.721075525114</v>
      </c>
      <c r="G40" s="2">
        <f t="shared" si="18"/>
        <v>1458.4036624463943</v>
      </c>
      <c r="H40" s="2">
        <f t="shared" si="12"/>
        <v>-1.814627329153703</v>
      </c>
      <c r="I40" s="2">
        <f t="shared" si="13"/>
        <v>26.5087410140301</v>
      </c>
      <c r="J40" s="2">
        <f t="shared" si="14"/>
        <v>23.241807604032754</v>
      </c>
      <c r="K40" s="2">
        <f t="shared" si="19"/>
        <v>60.374784391702455</v>
      </c>
      <c r="L40" s="2">
        <f t="shared" si="20"/>
        <v>60.374784391702455</v>
      </c>
      <c r="M40" s="2">
        <f t="shared" si="21"/>
        <v>57.17371594547544</v>
      </c>
      <c r="N40" s="1">
        <f>N39</f>
        <v>10</v>
      </c>
      <c r="O40" s="1">
        <v>0</v>
      </c>
      <c r="P40" s="2">
        <f>D39*0.1913+N39*0.1913+O39*0.1913</f>
        <v>122.6625687834049</v>
      </c>
      <c r="Q40" s="2">
        <f t="shared" si="3"/>
        <v>429.6339480287514</v>
      </c>
      <c r="R40" s="1">
        <f t="shared" si="11"/>
        <v>4.126763761854829</v>
      </c>
      <c r="S40" s="1">
        <f>$S$3+(Q40-$Q$3)*(0.01)</f>
        <v>15.75860363123091</v>
      </c>
    </row>
    <row r="41" spans="2:19" ht="12">
      <c r="B41" s="1">
        <v>38</v>
      </c>
      <c r="C41" s="2">
        <f>C40+H40+K40+M40+N40-P40</f>
        <v>913.8952740455721</v>
      </c>
      <c r="D41" s="2">
        <f t="shared" si="15"/>
        <v>635.031273305828</v>
      </c>
      <c r="E41" s="2">
        <f t="shared" si="16"/>
        <v>775.6817171117215</v>
      </c>
      <c r="F41" s="2">
        <f t="shared" si="17"/>
        <v>37612.580905876974</v>
      </c>
      <c r="G41" s="2">
        <f t="shared" si="18"/>
        <v>1461.6047308926213</v>
      </c>
      <c r="H41" s="2">
        <f t="shared" si="12"/>
        <v>-1.8428474257846756</v>
      </c>
      <c r="I41" s="2">
        <f t="shared" si="13"/>
        <v>26.50934702246209</v>
      </c>
      <c r="J41" s="2">
        <f t="shared" si="14"/>
        <v>23.27045151335164</v>
      </c>
      <c r="K41" s="2">
        <f t="shared" si="19"/>
        <v>60.55776284170244</v>
      </c>
      <c r="L41" s="2">
        <f t="shared" si="20"/>
        <v>60.55776284170244</v>
      </c>
      <c r="M41" s="2">
        <f t="shared" si="21"/>
        <v>57.29703388836271</v>
      </c>
      <c r="N41" s="1">
        <f>N40</f>
        <v>10</v>
      </c>
      <c r="O41" s="1">
        <v>0</v>
      </c>
      <c r="P41" s="2">
        <f>D40*0.1913+N40*0.1913+O40*0.1913</f>
        <v>123.02852568340487</v>
      </c>
      <c r="Q41" s="2">
        <f t="shared" si="3"/>
        <v>431.0826764365906</v>
      </c>
      <c r="R41" s="1">
        <f t="shared" si="11"/>
        <v>4.131876907383601</v>
      </c>
      <c r="S41" s="1">
        <f>$S$3+(Q41-$Q$3)*(0.01)</f>
        <v>15.773090915309302</v>
      </c>
    </row>
    <row r="42" spans="1:19" ht="12">
      <c r="A42" s="1">
        <v>2030</v>
      </c>
      <c r="B42" s="1">
        <v>39</v>
      </c>
      <c r="C42" s="2">
        <f>C41+H41+K41+M41+N41-P41</f>
        <v>916.8786976664477</v>
      </c>
      <c r="D42" s="2">
        <f t="shared" si="15"/>
        <v>636.9442733058279</v>
      </c>
      <c r="E42" s="2">
        <f t="shared" si="16"/>
        <v>776.631583139233</v>
      </c>
      <c r="F42" s="2">
        <f t="shared" si="17"/>
        <v>37613.47388727525</v>
      </c>
      <c r="G42" s="2">
        <f t="shared" si="18"/>
        <v>1464.8654598459611</v>
      </c>
      <c r="H42" s="2">
        <f t="shared" si="12"/>
        <v>-1.8699615270295287</v>
      </c>
      <c r="I42" s="2">
        <f t="shared" si="13"/>
        <v>26.509976395751597</v>
      </c>
      <c r="J42" s="2">
        <f t="shared" si="14"/>
        <v>23.29894749417699</v>
      </c>
      <c r="K42" s="2">
        <f t="shared" si="19"/>
        <v>60.740741291702456</v>
      </c>
      <c r="L42" s="2">
        <f t="shared" si="20"/>
        <v>60.740741291702456</v>
      </c>
      <c r="M42" s="2">
        <f t="shared" si="21"/>
        <v>57.42279586494386</v>
      </c>
      <c r="N42" s="1">
        <f>N41</f>
        <v>10</v>
      </c>
      <c r="O42" s="1">
        <v>0</v>
      </c>
      <c r="P42" s="2">
        <f>D41*0.1913+N41*0.1913+O41*0.1913</f>
        <v>123.3944825834049</v>
      </c>
      <c r="Q42" s="2">
        <f t="shared" si="3"/>
        <v>432.48995172945644</v>
      </c>
      <c r="R42" s="1">
        <f t="shared" si="11"/>
        <v>4.136969157929181</v>
      </c>
      <c r="S42" s="1">
        <f>$S$3+(Q42-$Q$3)*(0.01)</f>
        <v>15.78716366823796</v>
      </c>
    </row>
    <row r="43" spans="2:19" ht="12">
      <c r="B43" s="1">
        <v>40</v>
      </c>
      <c r="C43" s="2">
        <f>C42+H42+K42+M42+N42-P42</f>
        <v>919.7777907126597</v>
      </c>
      <c r="D43" s="2">
        <f t="shared" si="15"/>
        <v>638.8572733058279</v>
      </c>
      <c r="E43" s="2">
        <f t="shared" si="16"/>
        <v>777.5756044099079</v>
      </c>
      <c r="F43" s="2">
        <f t="shared" si="17"/>
        <v>37614.399827531604</v>
      </c>
      <c r="G43" s="2">
        <f t="shared" si="18"/>
        <v>1468.1834052727197</v>
      </c>
      <c r="H43" s="2">
        <f t="shared" si="12"/>
        <v>-1.896029150703357</v>
      </c>
      <c r="I43" s="2">
        <f t="shared" si="13"/>
        <v>26.510628998444275</v>
      </c>
      <c r="J43" s="2">
        <f t="shared" si="14"/>
        <v>23.327268132297235</v>
      </c>
      <c r="K43" s="2">
        <f t="shared" si="19"/>
        <v>60.92371974170245</v>
      </c>
      <c r="L43" s="2">
        <f t="shared" si="20"/>
        <v>60.92371974170245</v>
      </c>
      <c r="M43" s="2">
        <f t="shared" si="21"/>
        <v>57.55090175369819</v>
      </c>
      <c r="N43" s="1">
        <f>N42</f>
        <v>10</v>
      </c>
      <c r="O43" s="1">
        <v>0</v>
      </c>
      <c r="P43" s="2">
        <f>D42*0.1913+N42*0.1913+O42*0.1913</f>
        <v>123.76043948340487</v>
      </c>
      <c r="Q43" s="2">
        <f t="shared" si="3"/>
        <v>433.8574484493678</v>
      </c>
      <c r="R43" s="1">
        <f t="shared" si="11"/>
        <v>4.142035110075909</v>
      </c>
      <c r="S43" s="1">
        <f>$S$3+(Q43-$Q$3)*(0.01)</f>
        <v>15.800838635437074</v>
      </c>
    </row>
    <row r="44" spans="2:19" ht="12">
      <c r="B44" s="1">
        <v>41</v>
      </c>
      <c r="C44" s="2">
        <f>C43+H43+K43+M43+N43-P43</f>
        <v>922.595943573952</v>
      </c>
      <c r="D44" s="2">
        <f t="shared" si="15"/>
        <v>640.7702733058278</v>
      </c>
      <c r="E44" s="2">
        <f t="shared" si="16"/>
        <v>778.5129593166824</v>
      </c>
      <c r="F44" s="2">
        <f t="shared" si="17"/>
        <v>37615.35850177553</v>
      </c>
      <c r="G44" s="2">
        <f t="shared" si="18"/>
        <v>1471.556223260724</v>
      </c>
      <c r="H44" s="2">
        <f t="shared" si="12"/>
        <v>-1.9211064567635943</v>
      </c>
      <c r="I44" s="2">
        <f t="shared" si="13"/>
        <v>26.511304672051395</v>
      </c>
      <c r="J44" s="2">
        <f t="shared" si="14"/>
        <v>23.355388779500473</v>
      </c>
      <c r="K44" s="2">
        <f t="shared" si="19"/>
        <v>61.10669819170245</v>
      </c>
      <c r="L44" s="2">
        <f t="shared" si="20"/>
        <v>61.10669819170245</v>
      </c>
      <c r="M44" s="2">
        <f t="shared" si="21"/>
        <v>57.68125553465197</v>
      </c>
      <c r="N44" s="1">
        <f>N43</f>
        <v>10</v>
      </c>
      <c r="O44" s="1">
        <v>0</v>
      </c>
      <c r="P44" s="2">
        <f>D43*0.1913+N43*0.1913+O43*0.1913</f>
        <v>124.12639638340487</v>
      </c>
      <c r="Q44" s="2">
        <f t="shared" si="3"/>
        <v>435.1867658367698</v>
      </c>
      <c r="R44" s="1">
        <f t="shared" si="11"/>
        <v>4.1470698901861756</v>
      </c>
      <c r="S44" s="1">
        <f>$S$3+(Q44-$Q$3)*(0.01)</f>
        <v>15.814131809311094</v>
      </c>
    </row>
    <row r="45" spans="2:19" ht="12">
      <c r="B45" s="1">
        <v>42</v>
      </c>
      <c r="C45" s="2">
        <f>C44+H44+K44+M44+N44-P44</f>
        <v>925.3363944601379</v>
      </c>
      <c r="D45" s="2">
        <f t="shared" si="15"/>
        <v>642.6832733058278</v>
      </c>
      <c r="E45" s="2">
        <f t="shared" si="16"/>
        <v>779.4429117758108</v>
      </c>
      <c r="F45" s="2">
        <f t="shared" si="17"/>
        <v>37616.34965577316</v>
      </c>
      <c r="G45" s="2">
        <f t="shared" si="18"/>
        <v>1474.9816659177745</v>
      </c>
      <c r="H45" s="2">
        <f t="shared" si="12"/>
        <v>-1.9452464357910275</v>
      </c>
      <c r="I45" s="2">
        <f t="shared" si="13"/>
        <v>26.512003237388925</v>
      </c>
      <c r="J45" s="2">
        <f t="shared" si="14"/>
        <v>23.383287353274323</v>
      </c>
      <c r="K45" s="2">
        <f t="shared" si="19"/>
        <v>61.289676641702435</v>
      </c>
      <c r="L45" s="2">
        <f t="shared" si="20"/>
        <v>61.289676641702435</v>
      </c>
      <c r="M45" s="2">
        <f t="shared" si="21"/>
        <v>57.81376512135569</v>
      </c>
      <c r="N45" s="1">
        <f>N44</f>
        <v>10</v>
      </c>
      <c r="O45" s="1">
        <v>0</v>
      </c>
      <c r="P45" s="2">
        <f>D44*0.1913+N44*0.1913+O44*0.1913</f>
        <v>124.49235328340485</v>
      </c>
      <c r="Q45" s="2">
        <f t="shared" si="3"/>
        <v>436.4794313491216</v>
      </c>
      <c r="R45" s="1">
        <f t="shared" si="11"/>
        <v>4.15206911635564</v>
      </c>
      <c r="S45" s="1">
        <f>$S$3+(Q45-$Q$3)*(0.01)</f>
        <v>15.827058464434613</v>
      </c>
    </row>
    <row r="46" spans="2:19" ht="12">
      <c r="B46" s="1">
        <v>43</v>
      </c>
      <c r="C46" s="2">
        <f>C45+H45+K45+M45+N45-P45</f>
        <v>928.002236504</v>
      </c>
      <c r="D46" s="2">
        <f t="shared" si="15"/>
        <v>644.5962733058279</v>
      </c>
      <c r="E46" s="2">
        <f t="shared" si="16"/>
        <v>780.3648049793608</v>
      </c>
      <c r="F46" s="2">
        <f t="shared" si="17"/>
        <v>37617.3730090054</v>
      </c>
      <c r="G46" s="2">
        <f t="shared" si="18"/>
        <v>1478.4575774381215</v>
      </c>
      <c r="H46" s="2">
        <f t="shared" si="12"/>
        <v>-1.9684990869951904</v>
      </c>
      <c r="I46" s="2">
        <f t="shared" si="13"/>
        <v>26.51272449674701</v>
      </c>
      <c r="J46" s="2">
        <f t="shared" si="14"/>
        <v>23.41094414938082</v>
      </c>
      <c r="K46" s="2">
        <f t="shared" si="19"/>
        <v>61.472655091702435</v>
      </c>
      <c r="L46" s="2">
        <f t="shared" si="20"/>
        <v>61.472655091702435</v>
      </c>
      <c r="M46" s="2">
        <f t="shared" si="21"/>
        <v>57.94834219974456</v>
      </c>
      <c r="N46" s="1">
        <f>N45</f>
        <v>10</v>
      </c>
      <c r="O46" s="1">
        <v>0</v>
      </c>
      <c r="P46" s="2">
        <f>D45*0.1913+N45*0.1913+O45*0.1913</f>
        <v>124.85831018340485</v>
      </c>
      <c r="Q46" s="2">
        <f t="shared" si="3"/>
        <v>437.73690401132075</v>
      </c>
      <c r="R46" s="1">
        <f t="shared" si="11"/>
        <v>4.157028862804324</v>
      </c>
      <c r="S46" s="1">
        <f>$S$3+(Q46-$Q$3)*(0.01)</f>
        <v>15.839633191056604</v>
      </c>
    </row>
    <row r="47" spans="2:19" ht="12">
      <c r="B47" s="1">
        <v>44</v>
      </c>
      <c r="C47" s="2">
        <f>C46+H46+K46+M46+N46-P46</f>
        <v>930.596424525047</v>
      </c>
      <c r="D47" s="2">
        <f t="shared" si="15"/>
        <v>646.509273305828</v>
      </c>
      <c r="E47" s="2">
        <f t="shared" si="16"/>
        <v>781.2780555509178</v>
      </c>
      <c r="F47" s="2">
        <f t="shared" si="17"/>
        <v>37618.42825752084</v>
      </c>
      <c r="G47" s="2">
        <f t="shared" si="18"/>
        <v>1481.9818903300793</v>
      </c>
      <c r="H47" s="2">
        <f t="shared" si="12"/>
        <v>-1.9909115863217237</v>
      </c>
      <c r="I47" s="2">
        <f t="shared" si="13"/>
        <v>26.51346823590069</v>
      </c>
      <c r="J47" s="2">
        <f t="shared" si="14"/>
        <v>23.43834166652753</v>
      </c>
      <c r="K47" s="2">
        <f t="shared" si="19"/>
        <v>61.65563354170245</v>
      </c>
      <c r="L47" s="2">
        <f t="shared" si="20"/>
        <v>61.65563354170245</v>
      </c>
      <c r="M47" s="2">
        <f t="shared" si="21"/>
        <v>58.08490207360019</v>
      </c>
      <c r="N47" s="1">
        <f>N46</f>
        <v>10</v>
      </c>
      <c r="O47" s="1">
        <v>0</v>
      </c>
      <c r="P47" s="2">
        <f>D46*0.1913+N46*0.1913+O46*0.1913</f>
        <v>125.22426708340488</v>
      </c>
      <c r="Q47" s="2">
        <f t="shared" si="3"/>
        <v>438.96057760615423</v>
      </c>
      <c r="R47" s="1">
        <f t="shared" si="11"/>
        <v>4.161945626556591</v>
      </c>
      <c r="S47" s="1">
        <f>$S$3+(Q47-$Q$3)*(0.01)</f>
        <v>15.85186992700494</v>
      </c>
    </row>
    <row r="48" spans="2:19" ht="12">
      <c r="B48" s="1">
        <v>45</v>
      </c>
      <c r="C48" s="2">
        <f>C47+H47+K47+M47+N47-P47</f>
        <v>933.121781470623</v>
      </c>
      <c r="D48" s="2">
        <f t="shared" si="15"/>
        <v>648.4222733058281</v>
      </c>
      <c r="E48" s="2">
        <f t="shared" si="16"/>
        <v>782.1821480800561</v>
      </c>
      <c r="F48" s="2">
        <f t="shared" si="17"/>
        <v>37619.51507657803</v>
      </c>
      <c r="G48" s="2">
        <f t="shared" si="18"/>
        <v>1485.5526217981815</v>
      </c>
      <c r="H48" s="2">
        <f t="shared" si="12"/>
        <v>-2.0125284452075585</v>
      </c>
      <c r="I48" s="2">
        <f t="shared" si="13"/>
        <v>26.514234225972192</v>
      </c>
      <c r="J48" s="2">
        <f t="shared" si="14"/>
        <v>23.465464442401682</v>
      </c>
      <c r="K48" s="2">
        <f t="shared" si="19"/>
        <v>61.83861199170245</v>
      </c>
      <c r="L48" s="2">
        <f t="shared" si="20"/>
        <v>61.83861199170245</v>
      </c>
      <c r="M48" s="2">
        <f t="shared" si="21"/>
        <v>58.223363516342985</v>
      </c>
      <c r="N48" s="1">
        <f>N47</f>
        <v>10</v>
      </c>
      <c r="O48" s="1">
        <v>0</v>
      </c>
      <c r="P48" s="2">
        <f>D47*0.1913+N47*0.1913+O47*0.1913</f>
        <v>125.59022398340488</v>
      </c>
      <c r="Q48" s="2">
        <f t="shared" si="3"/>
        <v>440.151783712558</v>
      </c>
      <c r="R48" s="1">
        <f t="shared" si="11"/>
        <v>4.166816296271562</v>
      </c>
      <c r="S48" s="1">
        <f>$S$3+(Q48-$Q$3)*(0.01)</f>
        <v>15.863781988068975</v>
      </c>
    </row>
    <row r="49" spans="2:19" ht="12">
      <c r="B49" s="1">
        <v>46</v>
      </c>
      <c r="C49" s="2">
        <f>C48+H48+K48+M48+N48-P48</f>
        <v>935.5810045500559</v>
      </c>
      <c r="D49" s="2">
        <f t="shared" si="15"/>
        <v>650.335273305828</v>
      </c>
      <c r="E49" s="2">
        <f t="shared" si="16"/>
        <v>783.0766300125626</v>
      </c>
      <c r="F49" s="2">
        <f t="shared" si="17"/>
        <v>37620.63312309073</v>
      </c>
      <c r="G49" s="2">
        <f t="shared" si="18"/>
        <v>1489.167870273541</v>
      </c>
      <c r="H49" s="2">
        <f t="shared" si="12"/>
        <v>-2.0333916604999103</v>
      </c>
      <c r="I49" s="2">
        <f t="shared" si="13"/>
        <v>26.515022225154347</v>
      </c>
      <c r="J49" s="2">
        <f t="shared" si="14"/>
        <v>23.492298900376877</v>
      </c>
      <c r="K49" s="2">
        <f t="shared" si="19"/>
        <v>62.021590441702465</v>
      </c>
      <c r="L49" s="2">
        <f t="shared" si="20"/>
        <v>62.021590441702465</v>
      </c>
      <c r="M49" s="2">
        <f t="shared" si="21"/>
        <v>58.36364862889605</v>
      </c>
      <c r="N49" s="1">
        <f>N48</f>
        <v>10</v>
      </c>
      <c r="O49" s="1">
        <v>0</v>
      </c>
      <c r="P49" s="2">
        <f>D48*0.1913+N48*0.1913+O48*0.1913</f>
        <v>125.95618088340491</v>
      </c>
      <c r="Q49" s="2">
        <f t="shared" si="3"/>
        <v>441.311794599083</v>
      </c>
      <c r="R49" s="1">
        <f t="shared" si="11"/>
        <v>4.171638123093633</v>
      </c>
      <c r="S49" s="1">
        <f>$S$3+(Q49-$Q$3)*(0.01)</f>
        <v>15.875382096934226</v>
      </c>
    </row>
    <row r="50" spans="2:19" ht="12">
      <c r="B50" s="1">
        <v>47</v>
      </c>
      <c r="C50" s="2">
        <f>C49+H49+K49+M49+N49-P49</f>
        <v>937.9766710767495</v>
      </c>
      <c r="D50" s="2">
        <f t="shared" si="15"/>
        <v>652.2482733058281</v>
      </c>
      <c r="E50" s="2">
        <f t="shared" si="16"/>
        <v>783.9611068747463</v>
      </c>
      <c r="F50" s="2">
        <f t="shared" si="17"/>
        <v>37621.78203788905</v>
      </c>
      <c r="G50" s="2">
        <f t="shared" si="18"/>
        <v>1492.8258120863475</v>
      </c>
      <c r="H50" s="2">
        <f t="shared" si="12"/>
        <v>-2.05354085602671</v>
      </c>
      <c r="I50" s="2">
        <f t="shared" si="13"/>
        <v>26.5158319803042</v>
      </c>
      <c r="J50" s="2">
        <f t="shared" si="14"/>
        <v>23.518833206242387</v>
      </c>
      <c r="K50" s="2">
        <f t="shared" si="19"/>
        <v>62.20456889170245</v>
      </c>
      <c r="L50" s="2">
        <f t="shared" si="20"/>
        <v>62.20456889170245</v>
      </c>
      <c r="M50" s="2">
        <f t="shared" si="21"/>
        <v>58.50568270337173</v>
      </c>
      <c r="N50" s="1">
        <f>N49</f>
        <v>10</v>
      </c>
      <c r="O50" s="1">
        <v>0</v>
      </c>
      <c r="P50" s="2">
        <f>D49*0.1913+N49*0.1913+O49*0.1913</f>
        <v>126.32213778340488</v>
      </c>
      <c r="Q50" s="2">
        <f t="shared" si="3"/>
        <v>442.44182597959883</v>
      </c>
      <c r="R50" s="1">
        <f t="shared" si="11"/>
        <v>4.176408693400334</v>
      </c>
      <c r="S50" s="1">
        <f>$S$3+(Q50-$Q$3)*(0.01)</f>
        <v>15.886682410739384</v>
      </c>
    </row>
    <row r="51" spans="2:19" ht="12">
      <c r="B51" s="1">
        <v>48</v>
      </c>
      <c r="C51" s="2">
        <f>C50+H50+K50+M50+N50-P50</f>
        <v>940.3112440323922</v>
      </c>
      <c r="D51" s="2">
        <f t="shared" si="15"/>
        <v>654.161273305828</v>
      </c>
      <c r="E51" s="2">
        <f t="shared" si="16"/>
        <v>784.8352378114346</v>
      </c>
      <c r="F51" s="2">
        <f t="shared" si="17"/>
        <v>37622.96144780838</v>
      </c>
      <c r="G51" s="2">
        <f t="shared" si="18"/>
        <v>1496.524698274678</v>
      </c>
      <c r="H51" s="2">
        <f t="shared" si="12"/>
        <v>-2.073013416279435</v>
      </c>
      <c r="I51" s="2">
        <f t="shared" si="13"/>
        <v>26.516663228415347</v>
      </c>
      <c r="J51" s="2">
        <f t="shared" si="14"/>
        <v>23.545057134343036</v>
      </c>
      <c r="K51" s="2">
        <f t="shared" si="19"/>
        <v>62.387547341702465</v>
      </c>
      <c r="L51" s="2">
        <f t="shared" si="20"/>
        <v>62.387547341702465</v>
      </c>
      <c r="M51" s="2">
        <f t="shared" si="21"/>
        <v>58.64939409234237</v>
      </c>
      <c r="N51" s="1">
        <f>N50</f>
        <v>10</v>
      </c>
      <c r="O51" s="1">
        <v>0</v>
      </c>
      <c r="P51" s="2">
        <f>D50*0.1913+N50*0.1913+O50*0.1913</f>
        <v>126.68809468340491</v>
      </c>
      <c r="Q51" s="2">
        <f t="shared" si="3"/>
        <v>443.54303963792086</v>
      </c>
      <c r="R51" s="1">
        <f t="shared" si="11"/>
        <v>4.1811259033319805</v>
      </c>
      <c r="S51" s="1">
        <f>$S$3+(Q51-$Q$3)*(0.01)</f>
        <v>15.897694547322605</v>
      </c>
    </row>
    <row r="52" spans="1:19" ht="12">
      <c r="A52" s="1">
        <v>2040</v>
      </c>
      <c r="B52" s="1">
        <v>49</v>
      </c>
      <c r="C52" s="2">
        <f>C51+H51+K51+M51+N51-P51</f>
        <v>942.5870773667527</v>
      </c>
      <c r="D52" s="2">
        <f t="shared" si="15"/>
        <v>656.074273305828</v>
      </c>
      <c r="E52" s="2">
        <f t="shared" si="16"/>
        <v>785.6987314184544</v>
      </c>
      <c r="F52" s="2">
        <f t="shared" si="17"/>
        <v>37624.17096761765</v>
      </c>
      <c r="G52" s="2">
        <f t="shared" si="18"/>
        <v>1500.262851524038</v>
      </c>
      <c r="H52" s="2">
        <f t="shared" si="12"/>
        <v>-2.0918446126439783</v>
      </c>
      <c r="I52" s="2">
        <f t="shared" si="13"/>
        <v>26.51751569797692</v>
      </c>
      <c r="J52" s="2">
        <f t="shared" si="14"/>
        <v>23.57096194255363</v>
      </c>
      <c r="K52" s="2">
        <f t="shared" si="19"/>
        <v>62.57052579170246</v>
      </c>
      <c r="L52" s="2">
        <f t="shared" si="20"/>
        <v>62.57052579170246</v>
      </c>
      <c r="M52" s="2">
        <f t="shared" si="21"/>
        <v>58.79471408346641</v>
      </c>
      <c r="N52" s="1">
        <f>N51</f>
        <v>10</v>
      </c>
      <c r="O52" s="1">
        <v>0</v>
      </c>
      <c r="P52" s="2">
        <f>D51*0.1913+N51*0.1913+O51*0.1913</f>
        <v>127.05405158340488</v>
      </c>
      <c r="Q52" s="2">
        <f t="shared" si="3"/>
        <v>444.61654592771356</v>
      </c>
      <c r="R52" s="1">
        <f t="shared" si="11"/>
        <v>4.185787934994318</v>
      </c>
      <c r="S52" s="1">
        <f>$S$3+(Q52-$Q$3)*(0.01)</f>
        <v>15.908429610220532</v>
      </c>
    </row>
    <row r="53" spans="1:19" ht="12">
      <c r="A53"/>
      <c r="B53" s="1">
        <v>50</v>
      </c>
      <c r="C53" s="2">
        <f>C52+H52+K52+M52+N52-P52</f>
        <v>944.8064210458728</v>
      </c>
      <c r="D53" s="2">
        <f t="shared" si="15"/>
        <v>657.9872733058279</v>
      </c>
      <c r="E53" s="2">
        <f t="shared" si="16"/>
        <v>786.5513418515274</v>
      </c>
      <c r="F53" s="2">
        <f t="shared" si="17"/>
        <v>37625.41020179722</v>
      </c>
      <c r="G53" s="2">
        <f t="shared" si="18"/>
        <v>1504.038663232274</v>
      </c>
      <c r="H53" s="2">
        <f t="shared" si="12"/>
        <v>-2.110067722591272</v>
      </c>
      <c r="I53" s="2">
        <f t="shared" si="13"/>
        <v>26.51838911022668</v>
      </c>
      <c r="J53" s="2">
        <f t="shared" si="14"/>
        <v>23.59654025554582</v>
      </c>
      <c r="K53" s="2">
        <f t="shared" si="19"/>
        <v>62.75350424170246</v>
      </c>
      <c r="L53" s="2">
        <f t="shared" si="20"/>
        <v>62.75350424170246</v>
      </c>
      <c r="M53" s="2">
        <f t="shared" si="21"/>
        <v>58.94157677925064</v>
      </c>
      <c r="N53" s="1">
        <f>N52</f>
        <v>10</v>
      </c>
      <c r="O53" s="1">
        <v>0</v>
      </c>
      <c r="P53" s="2">
        <f>D52*0.1913+N52*0.1913+O52*0.1913</f>
        <v>127.42000848340489</v>
      </c>
      <c r="Q53" s="2">
        <f t="shared" si="3"/>
        <v>445.66340615371354</v>
      </c>
      <c r="R53" s="1">
        <f t="shared" si="11"/>
        <v>4.190393234231757</v>
      </c>
      <c r="S53" s="1">
        <f>$S$3+(Q53-$Q$3)*(0.01)</f>
        <v>15.918898212480531</v>
      </c>
    </row>
    <row r="54" spans="1:19" ht="12">
      <c r="A54"/>
      <c r="B54" s="1">
        <v>51</v>
      </c>
      <c r="C54" s="2">
        <f>C53+H53+K53+M53+N53-P53</f>
        <v>946.9714258608296</v>
      </c>
      <c r="D54" s="2">
        <f t="shared" si="15"/>
        <v>659.9002733058279</v>
      </c>
      <c r="E54" s="2">
        <f t="shared" si="16"/>
        <v>787.3928651945677</v>
      </c>
      <c r="F54" s="2">
        <f t="shared" si="17"/>
        <v>37626.67874617677</v>
      </c>
      <c r="G54" s="2">
        <f t="shared" si="18"/>
        <v>1507.850590694726</v>
      </c>
      <c r="H54" s="2">
        <f t="shared" si="12"/>
        <v>-2.1277141422168264</v>
      </c>
      <c r="I54" s="2">
        <f t="shared" si="13"/>
        <v>26.519283180305386</v>
      </c>
      <c r="J54" s="2">
        <f t="shared" si="14"/>
        <v>23.62178595583703</v>
      </c>
      <c r="K54" s="2">
        <f t="shared" si="19"/>
        <v>62.936482691702444</v>
      </c>
      <c r="L54" s="2">
        <f t="shared" si="20"/>
        <v>62.936482691702444</v>
      </c>
      <c r="M54" s="2">
        <f t="shared" si="21"/>
        <v>59.08991898173796</v>
      </c>
      <c r="N54" s="1">
        <f>N53</f>
        <v>10</v>
      </c>
      <c r="O54" s="1">
        <v>0</v>
      </c>
      <c r="P54" s="2">
        <f>D53*0.1913+N53*0.1913+O53*0.1913</f>
        <v>127.78596538340487</v>
      </c>
      <c r="Q54" s="2">
        <f t="shared" si="3"/>
        <v>446.684634840014</v>
      </c>
      <c r="R54" s="1">
        <f t="shared" si="11"/>
        <v>4.194940489874813</v>
      </c>
      <c r="S54" s="1">
        <f>$S$3+(Q54-$Q$3)*(0.01)</f>
        <v>15.929110499343537</v>
      </c>
    </row>
    <row r="55" spans="1:19" ht="12">
      <c r="A55"/>
      <c r="B55" s="1">
        <v>52</v>
      </c>
      <c r="C55" s="2">
        <f>C54+H54+K54+M54+N54-P54</f>
        <v>949.0841480086482</v>
      </c>
      <c r="D55" s="2">
        <f t="shared" si="15"/>
        <v>661.813273305828</v>
      </c>
      <c r="E55" s="2">
        <f t="shared" si="16"/>
        <v>788.223136071378</v>
      </c>
      <c r="F55" s="2">
        <f t="shared" si="17"/>
        <v>37627.976189442175</v>
      </c>
      <c r="G55" s="2">
        <f t="shared" si="18"/>
        <v>1511.6971544046903</v>
      </c>
      <c r="H55" s="2">
        <f t="shared" si="12"/>
        <v>-2.1448134924969358</v>
      </c>
      <c r="I55" s="2">
        <f t="shared" si="13"/>
        <v>26.520197618318846</v>
      </c>
      <c r="J55" s="2">
        <f t="shared" si="14"/>
        <v>23.64669408214134</v>
      </c>
      <c r="K55" s="2">
        <f t="shared" si="19"/>
        <v>63.119461141702445</v>
      </c>
      <c r="L55" s="2">
        <f t="shared" si="20"/>
        <v>63.119461141702445</v>
      </c>
      <c r="M55" s="2">
        <f t="shared" si="21"/>
        <v>59.23968008191904</v>
      </c>
      <c r="N55" s="1">
        <f>N54</f>
        <v>10</v>
      </c>
      <c r="O55" s="1">
        <v>0</v>
      </c>
      <c r="P55" s="2">
        <f>D54*0.1913+N54*0.1913+O54*0.1913</f>
        <v>128.15192228340487</v>
      </c>
      <c r="Q55" s="2">
        <f t="shared" si="3"/>
        <v>447.68120189087176</v>
      </c>
      <c r="R55" s="1">
        <f t="shared" si="11"/>
        <v>4.199428614371027</v>
      </c>
      <c r="S55" s="1">
        <f>$S$3+(Q55-$Q$3)*(0.01)</f>
        <v>15.939076169852115</v>
      </c>
    </row>
    <row r="56" spans="1:19" ht="12">
      <c r="A56"/>
      <c r="B56" s="1">
        <v>53</v>
      </c>
      <c r="C56" s="2">
        <f>C55+H55+K55+M55+N55-P55</f>
        <v>951.1465534563679</v>
      </c>
      <c r="D56" s="2">
        <f t="shared" si="15"/>
        <v>663.726273305828</v>
      </c>
      <c r="E56" s="2">
        <f t="shared" si="16"/>
        <v>789.0420244856814</v>
      </c>
      <c r="F56" s="2">
        <f t="shared" si="17"/>
        <v>37629.302114520375</v>
      </c>
      <c r="G56" s="2">
        <f t="shared" si="18"/>
        <v>1515.5769354644738</v>
      </c>
      <c r="H56" s="2">
        <f t="shared" si="12"/>
        <v>-2.161393719609153</v>
      </c>
      <c r="I56" s="2">
        <f t="shared" si="13"/>
        <v>26.52113213031396</v>
      </c>
      <c r="J56" s="2">
        <f t="shared" si="14"/>
        <v>23.671260734570442</v>
      </c>
      <c r="K56" s="2">
        <f t="shared" si="19"/>
        <v>63.30243959170246</v>
      </c>
      <c r="L56" s="2">
        <f t="shared" si="20"/>
        <v>63.30243959170246</v>
      </c>
      <c r="M56" s="2">
        <f t="shared" si="21"/>
        <v>59.39080195367426</v>
      </c>
      <c r="N56" s="1">
        <f>N55</f>
        <v>10</v>
      </c>
      <c r="O56" s="1">
        <v>0</v>
      </c>
      <c r="P56" s="2">
        <f>D55*0.1913+N55*0.1913+O55*0.1913</f>
        <v>128.51787918340492</v>
      </c>
      <c r="Q56" s="2">
        <f t="shared" si="3"/>
        <v>448.6540346492301</v>
      </c>
      <c r="R56" s="1">
        <f t="shared" si="11"/>
        <v>4.203856725714016</v>
      </c>
      <c r="S56" s="1">
        <f>$S$3+(Q56-$Q$3)*(0.01)</f>
        <v>15.948804497435697</v>
      </c>
    </row>
    <row r="57" spans="1:19" ht="12">
      <c r="A57"/>
      <c r="B57" s="1">
        <v>54</v>
      </c>
      <c r="C57" s="2">
        <f>C56+H56+K56+M56+N56-P56</f>
        <v>953.1605220987304</v>
      </c>
      <c r="D57" s="2">
        <f t="shared" si="15"/>
        <v>665.6392733058282</v>
      </c>
      <c r="E57" s="2">
        <f t="shared" si="16"/>
        <v>789.8494328753201</v>
      </c>
      <c r="F57" s="2">
        <f t="shared" si="17"/>
        <v>37630.65609985034</v>
      </c>
      <c r="G57" s="2">
        <f t="shared" si="18"/>
        <v>1519.488573102502</v>
      </c>
      <c r="H57" s="2">
        <f t="shared" si="12"/>
        <v>-2.1774811896454715</v>
      </c>
      <c r="I57" s="2">
        <f t="shared" si="13"/>
        <v>26.52208641917452</v>
      </c>
      <c r="J57" s="2">
        <f t="shared" si="14"/>
        <v>23.695482986259602</v>
      </c>
      <c r="K57" s="2">
        <f t="shared" si="19"/>
        <v>63.48541804170246</v>
      </c>
      <c r="L57" s="2">
        <f t="shared" si="20"/>
        <v>63.48541804170246</v>
      </c>
      <c r="M57" s="2">
        <f t="shared" si="21"/>
        <v>59.54322885206051</v>
      </c>
      <c r="N57" s="1">
        <f>N56</f>
        <v>10</v>
      </c>
      <c r="O57" s="1">
        <v>0</v>
      </c>
      <c r="P57" s="2">
        <f>D56*0.1913+N56*0.1913+O56*0.1913</f>
        <v>128.8838360834049</v>
      </c>
      <c r="Q57" s="2">
        <f t="shared" si="3"/>
        <v>449.60401985789167</v>
      </c>
      <c r="R57" s="1">
        <f t="shared" si="11"/>
        <v>4.208224130590301</v>
      </c>
      <c r="S57" s="1">
        <f>$S$3+(Q57-$Q$3)*(0.01)</f>
        <v>15.958304349522313</v>
      </c>
    </row>
    <row r="58" spans="1:19" ht="12">
      <c r="A58"/>
      <c r="B58" s="1">
        <v>55</v>
      </c>
      <c r="C58" s="2">
        <f>C57+H57+K57+M57+N57-P57</f>
        <v>955.127851719443</v>
      </c>
      <c r="D58" s="2">
        <f t="shared" si="15"/>
        <v>667.5522733058281</v>
      </c>
      <c r="E58" s="2">
        <f t="shared" si="16"/>
        <v>790.6452933672903</v>
      </c>
      <c r="F58" s="2">
        <f t="shared" si="17"/>
        <v>37632.03772054802</v>
      </c>
      <c r="G58" s="2">
        <f t="shared" si="18"/>
        <v>1523.4307622921438</v>
      </c>
      <c r="H58" s="2">
        <f t="shared" si="12"/>
        <v>-2.1931007780287035</v>
      </c>
      <c r="I58" s="2">
        <f t="shared" si="13"/>
        <v>26.523060185442244</v>
      </c>
      <c r="J58" s="2">
        <f t="shared" si="14"/>
        <v>23.719358801018707</v>
      </c>
      <c r="K58" s="2">
        <f t="shared" si="19"/>
        <v>63.668396491702474</v>
      </c>
      <c r="L58" s="2">
        <f t="shared" si="20"/>
        <v>63.668396491702474</v>
      </c>
      <c r="M58" s="2">
        <f t="shared" si="21"/>
        <v>59.69690731576454</v>
      </c>
      <c r="N58" s="1">
        <f>N57</f>
        <v>10</v>
      </c>
      <c r="O58" s="1">
        <v>0</v>
      </c>
      <c r="P58" s="2">
        <f>D57*0.1913+N57*0.1913+O57*0.1913</f>
        <v>129.24979298340494</v>
      </c>
      <c r="Q58" s="2">
        <f t="shared" si="3"/>
        <v>450.5320055280391</v>
      </c>
      <c r="R58" s="1">
        <f t="shared" si="11"/>
        <v>4.212530308668374</v>
      </c>
      <c r="S58" s="1">
        <f>$S$3+(Q58-$Q$3)*(0.01)</f>
        <v>15.967584206223787</v>
      </c>
    </row>
    <row r="59" spans="1:19" ht="12">
      <c r="A59"/>
      <c r="B59" s="1">
        <v>56</v>
      </c>
      <c r="C59" s="2">
        <f>C58+H58+K58+M58+N58-P58</f>
        <v>957.0502617654764</v>
      </c>
      <c r="D59" s="2">
        <f t="shared" si="15"/>
        <v>669.4652733058282</v>
      </c>
      <c r="E59" s="2">
        <f t="shared" si="16"/>
        <v>791.429565221074</v>
      </c>
      <c r="F59" s="2">
        <f t="shared" si="17"/>
        <v>37633.44654947226</v>
      </c>
      <c r="G59" s="2">
        <f t="shared" si="18"/>
        <v>1527.4022514680817</v>
      </c>
      <c r="H59" s="2">
        <f t="shared" si="12"/>
        <v>-2.208275953925366</v>
      </c>
      <c r="I59" s="2">
        <f t="shared" si="13"/>
        <v>26.52405312806805</v>
      </c>
      <c r="J59" s="2">
        <f t="shared" si="14"/>
        <v>23.74288695663222</v>
      </c>
      <c r="K59" s="2">
        <f t="shared" si="19"/>
        <v>63.85137494170246</v>
      </c>
      <c r="L59" s="2">
        <f t="shared" si="20"/>
        <v>63.85137494170246</v>
      </c>
      <c r="M59" s="2">
        <f t="shared" si="21"/>
        <v>59.85178607355259</v>
      </c>
      <c r="N59" s="1">
        <f>N58</f>
        <v>10</v>
      </c>
      <c r="O59" s="1">
        <v>0</v>
      </c>
      <c r="P59" s="2">
        <f>D58*0.1913+N58*0.1913+O58*0.1913</f>
        <v>129.6157498834049</v>
      </c>
      <c r="Q59" s="2">
        <f t="shared" si="3"/>
        <v>451.4388027195643</v>
      </c>
      <c r="R59" s="1">
        <f t="shared" si="11"/>
        <v>4.2167748979588815</v>
      </c>
      <c r="S59" s="1">
        <f>$S$3+(Q59-$Q$3)*(0.01)</f>
        <v>15.97665217813904</v>
      </c>
    </row>
    <row r="60" spans="1:19" ht="12">
      <c r="A60"/>
      <c r="B60" s="1">
        <v>57</v>
      </c>
      <c r="C60" s="2">
        <f>C59+H59+K59+M59+N59-P59</f>
        <v>958.9293969434012</v>
      </c>
      <c r="D60" s="2">
        <f t="shared" si="15"/>
        <v>671.3782733058281</v>
      </c>
      <c r="E60" s="2">
        <f t="shared" si="16"/>
        <v>792.2022324484764</v>
      </c>
      <c r="F60" s="2">
        <f t="shared" si="17"/>
        <v>37634.88215819879</v>
      </c>
      <c r="G60" s="2">
        <f t="shared" si="18"/>
        <v>1531.4018403362315</v>
      </c>
      <c r="H60" s="2">
        <f t="shared" si="12"/>
        <v>-2.2230288599323313</v>
      </c>
      <c r="I60" s="2">
        <f t="shared" si="13"/>
        <v>26.525064945098507</v>
      </c>
      <c r="J60" s="2">
        <f t="shared" si="14"/>
        <v>23.76606697345429</v>
      </c>
      <c r="K60" s="2">
        <f t="shared" si="19"/>
        <v>64.03435339170248</v>
      </c>
      <c r="L60" s="2">
        <f t="shared" si="20"/>
        <v>64.03435339170248</v>
      </c>
      <c r="M60" s="2">
        <f t="shared" si="21"/>
        <v>60.00781595455225</v>
      </c>
      <c r="N60" s="1">
        <f>N59</f>
        <v>10</v>
      </c>
      <c r="O60" s="1">
        <v>0</v>
      </c>
      <c r="P60" s="2">
        <f>D59*0.1913+N59*0.1913+O59*0.1913</f>
        <v>129.98170678340495</v>
      </c>
      <c r="Q60" s="2">
        <f t="shared" si="3"/>
        <v>452.3251872374534</v>
      </c>
      <c r="R60" s="1">
        <f t="shared" si="11"/>
        <v>4.220957681179061</v>
      </c>
      <c r="S60" s="1">
        <f>$S$3+(Q60-$Q$3)*(0.01)</f>
        <v>15.985516023317931</v>
      </c>
    </row>
    <row r="61" spans="1:19" ht="12">
      <c r="A61"/>
      <c r="B61" s="1">
        <v>58</v>
      </c>
      <c r="C61" s="2">
        <f>C60+H60+K60+M60+N60-P60</f>
        <v>960.7668306463186</v>
      </c>
      <c r="D61" s="2">
        <f t="shared" si="15"/>
        <v>673.2912733058281</v>
      </c>
      <c r="E61" s="2">
        <f t="shared" si="16"/>
        <v>792.963301598874</v>
      </c>
      <c r="F61" s="2">
        <f t="shared" si="17"/>
        <v>37636.344117908324</v>
      </c>
      <c r="G61" s="2">
        <f t="shared" si="18"/>
        <v>1535.428377773382</v>
      </c>
      <c r="H61" s="2">
        <f t="shared" si="12"/>
        <v>-2.2373803872992615</v>
      </c>
      <c r="I61" s="2">
        <f t="shared" si="13"/>
        <v>26.526095334301786</v>
      </c>
      <c r="J61" s="2">
        <f t="shared" si="14"/>
        <v>23.78889904796622</v>
      </c>
      <c r="K61" s="2">
        <f t="shared" si="19"/>
        <v>64.21733184170246</v>
      </c>
      <c r="L61" s="2">
        <f t="shared" si="20"/>
        <v>64.21733184170246</v>
      </c>
      <c r="M61" s="2">
        <f t="shared" si="21"/>
        <v>60.16494980220969</v>
      </c>
      <c r="N61" s="1">
        <f>N60</f>
        <v>10</v>
      </c>
      <c r="O61" s="1">
        <v>0</v>
      </c>
      <c r="P61" s="2">
        <f>D60*0.1913+N60*0.1913+O60*0.1913</f>
        <v>130.34766368340493</v>
      </c>
      <c r="Q61" s="2">
        <f t="shared" si="3"/>
        <v>453.19190124826343</v>
      </c>
      <c r="R61" s="1">
        <f t="shared" si="11"/>
        <v>4.225078573058541</v>
      </c>
      <c r="S61" s="1">
        <f>$S$3+(Q61-$Q$3)*(0.01)</f>
        <v>15.994183163426031</v>
      </c>
    </row>
    <row r="62" spans="1:19" ht="12">
      <c r="A62">
        <v>2050</v>
      </c>
      <c r="B62" s="1">
        <v>59</v>
      </c>
      <c r="C62" s="2">
        <f>C61+H61+K61+M61+N61-P61</f>
        <v>962.5640682195266</v>
      </c>
      <c r="D62" s="2">
        <f t="shared" si="15"/>
        <v>675.204273305828</v>
      </c>
      <c r="E62" s="2">
        <f t="shared" si="16"/>
        <v>793.7127996994502</v>
      </c>
      <c r="F62" s="2">
        <f t="shared" si="17"/>
        <v>37637.83200019505</v>
      </c>
      <c r="G62" s="2">
        <f t="shared" si="18"/>
        <v>1539.4807598128746</v>
      </c>
      <c r="H62" s="2">
        <f t="shared" si="12"/>
        <v>-2.2513502469343516</v>
      </c>
      <c r="I62" s="2">
        <f t="shared" si="13"/>
        <v>26.52714399373747</v>
      </c>
      <c r="J62" s="2">
        <f t="shared" si="14"/>
        <v>23.811383990983504</v>
      </c>
      <c r="K62" s="2">
        <f t="shared" si="19"/>
        <v>64.40031029170247</v>
      </c>
      <c r="L62" s="2">
        <f t="shared" si="20"/>
        <v>64.40031029170247</v>
      </c>
      <c r="M62" s="2">
        <f t="shared" si="21"/>
        <v>60.32314239177174</v>
      </c>
      <c r="N62" s="1">
        <f>N61</f>
        <v>10</v>
      </c>
      <c r="O62" s="1">
        <v>0</v>
      </c>
      <c r="P62" s="2">
        <f>D61*0.1913+N61*0.1913+O61*0.1913</f>
        <v>130.71362058340492</v>
      </c>
      <c r="Q62" s="2">
        <f t="shared" si="3"/>
        <v>454.0396548205314</v>
      </c>
      <c r="R62" s="1">
        <f t="shared" si="11"/>
        <v>4.229137608527328</v>
      </c>
      <c r="S62" s="1">
        <f>$S$3+(Q62-$Q$3)*(0.01)</f>
        <v>16.00266069914871</v>
      </c>
    </row>
    <row r="63" spans="1:19" ht="12">
      <c r="A63"/>
      <c r="B63" s="1">
        <v>60</v>
      </c>
      <c r="C63" s="2">
        <f>C62+H62+K62+M62+N62-P62</f>
        <v>964.3225500726617</v>
      </c>
      <c r="D63" s="2">
        <f t="shared" si="15"/>
        <v>677.117273305828</v>
      </c>
      <c r="E63" s="2">
        <f t="shared" si="16"/>
        <v>794.4507723406113</v>
      </c>
      <c r="F63" s="2">
        <f t="shared" si="17"/>
        <v>37639.345377800826</v>
      </c>
      <c r="G63" s="2">
        <f t="shared" si="18"/>
        <v>1543.5579277128054</v>
      </c>
      <c r="H63" s="2">
        <f t="shared" si="12"/>
        <v>-2.264957036427339</v>
      </c>
      <c r="I63" s="2">
        <f t="shared" si="13"/>
        <v>26.528210622274024</v>
      </c>
      <c r="J63" s="2">
        <f t="shared" si="14"/>
        <v>23.833523170218335</v>
      </c>
      <c r="K63" s="2">
        <f t="shared" si="19"/>
        <v>64.58328874170246</v>
      </c>
      <c r="L63" s="2">
        <f t="shared" si="20"/>
        <v>64.58328874170246</v>
      </c>
      <c r="M63" s="2">
        <f t="shared" si="21"/>
        <v>60.482350351148305</v>
      </c>
      <c r="N63" s="1">
        <f>N62</f>
        <v>10</v>
      </c>
      <c r="O63" s="1">
        <v>0</v>
      </c>
      <c r="P63" s="2">
        <f>D62*0.1913+N62*0.1913+O62*0.1913</f>
        <v>131.0795774834049</v>
      </c>
      <c r="Q63" s="2">
        <f t="shared" si="3"/>
        <v>454.86912739276494</v>
      </c>
      <c r="R63" s="1">
        <f t="shared" si="11"/>
        <v>4.233134931730401</v>
      </c>
      <c r="S63" s="1">
        <f>$S$3+(Q63-$Q$3)*(0.01)</f>
        <v>16.010955424871046</v>
      </c>
    </row>
    <row r="64" spans="1:19" ht="12">
      <c r="A64"/>
      <c r="B64" s="1">
        <v>61</v>
      </c>
      <c r="C64" s="2">
        <f>C63+H63+K63+M63+N63-P63</f>
        <v>966.0436546456802</v>
      </c>
      <c r="D64" s="2">
        <f t="shared" si="15"/>
        <v>679.0302733058279</v>
      </c>
      <c r="E64" s="2">
        <f t="shared" si="16"/>
        <v>795.1772818973639</v>
      </c>
      <c r="F64" s="2">
        <f t="shared" si="17"/>
        <v>37640.8838252805</v>
      </c>
      <c r="G64" s="2">
        <f t="shared" si="18"/>
        <v>1547.6588661033595</v>
      </c>
      <c r="H64" s="2">
        <f t="shared" si="12"/>
        <v>-2.278218303310885</v>
      </c>
      <c r="I64" s="2">
        <f t="shared" si="13"/>
        <v>26.529294920057698</v>
      </c>
      <c r="J64" s="2">
        <f t="shared" si="14"/>
        <v>23.855318456920916</v>
      </c>
      <c r="K64" s="2">
        <f t="shared" si="19"/>
        <v>64.76626719170245</v>
      </c>
      <c r="L64" s="2">
        <f t="shared" si="20"/>
        <v>64.76626719170245</v>
      </c>
      <c r="M64" s="2">
        <f t="shared" si="21"/>
        <v>60.64253208501684</v>
      </c>
      <c r="N64" s="1">
        <f>N63</f>
        <v>10</v>
      </c>
      <c r="O64" s="1">
        <v>0</v>
      </c>
      <c r="P64" s="2">
        <f>D63*0.1913+N63*0.1913+O63*0.1913</f>
        <v>131.44553438340492</v>
      </c>
      <c r="Q64" s="2">
        <f t="shared" si="3"/>
        <v>455.6809691724907</v>
      </c>
      <c r="R64" s="1">
        <f t="shared" si="11"/>
        <v>4.237070785816593</v>
      </c>
      <c r="S64" s="1">
        <f>$S$3+(Q64-$Q$3)*(0.01)</f>
        <v>16.019073842668302</v>
      </c>
    </row>
    <row r="65" spans="1:19" ht="12">
      <c r="A65"/>
      <c r="B65" s="1">
        <v>62</v>
      </c>
      <c r="C65" s="2">
        <f>C64+H64+K64+M64+N64-P64</f>
        <v>967.7287012356837</v>
      </c>
      <c r="D65" s="2">
        <f t="shared" si="15"/>
        <v>680.9432733058279</v>
      </c>
      <c r="E65" s="2">
        <f t="shared" si="16"/>
        <v>795.8924058779949</v>
      </c>
      <c r="F65" s="2">
        <f t="shared" si="17"/>
        <v>37642.44691960317</v>
      </c>
      <c r="G65" s="2">
        <f t="shared" si="18"/>
        <v>1551.782601210045</v>
      </c>
      <c r="H65" s="2">
        <f t="shared" si="12"/>
        <v>-2.291150604769185</v>
      </c>
      <c r="I65" s="2">
        <f t="shared" si="13"/>
        <v>26.530396588936316</v>
      </c>
      <c r="J65" s="2">
        <f t="shared" si="14"/>
        <v>23.876772176339845</v>
      </c>
      <c r="K65" s="2">
        <f t="shared" si="19"/>
        <v>64.94924564170245</v>
      </c>
      <c r="L65" s="2">
        <f t="shared" si="20"/>
        <v>64.94924564170245</v>
      </c>
      <c r="M65" s="2">
        <f t="shared" si="21"/>
        <v>60.80364770203573</v>
      </c>
      <c r="N65" s="1">
        <f>N64</f>
        <v>10</v>
      </c>
      <c r="O65" s="1">
        <v>0</v>
      </c>
      <c r="P65" s="2">
        <f>D64*0.1913+N64*0.1913+O64*0.1913</f>
        <v>131.81149128340488</v>
      </c>
      <c r="Q65" s="2">
        <f t="shared" si="3"/>
        <v>456.47580246966214</v>
      </c>
      <c r="R65" s="1">
        <f t="shared" si="11"/>
        <v>4.240945503452608</v>
      </c>
      <c r="S65" s="1">
        <f>$S$3+(Q65-$Q$3)*(0.01)</f>
        <v>16.027022175640017</v>
      </c>
    </row>
    <row r="66" spans="1:19" ht="12">
      <c r="A66"/>
      <c r="B66" s="1">
        <v>63</v>
      </c>
      <c r="C66" s="2">
        <f>C65+H65+K65+M65+N65-P65</f>
        <v>969.3789526912478</v>
      </c>
      <c r="D66" s="2">
        <f t="shared" si="15"/>
        <v>682.8562733058279</v>
      </c>
      <c r="E66" s="2">
        <f t="shared" si="16"/>
        <v>796.596235391908</v>
      </c>
      <c r="F66" s="2">
        <f t="shared" si="17"/>
        <v>37644.034240694025</v>
      </c>
      <c r="G66" s="2">
        <f t="shared" si="18"/>
        <v>1555.9281991497116</v>
      </c>
      <c r="H66" s="2">
        <f t="shared" si="12"/>
        <v>-2.3037695639911986</v>
      </c>
      <c r="I66" s="2">
        <f t="shared" si="13"/>
        <v>26.53151533284115</v>
      </c>
      <c r="J66" s="2">
        <f t="shared" si="14"/>
        <v>23.89788706175724</v>
      </c>
      <c r="K66" s="2">
        <f t="shared" si="19"/>
        <v>65.13222409170245</v>
      </c>
      <c r="L66" s="2">
        <f t="shared" si="20"/>
        <v>65.13222409170245</v>
      </c>
      <c r="M66" s="2">
        <f t="shared" si="21"/>
        <v>60.965658945039635</v>
      </c>
      <c r="N66" s="1">
        <f>N65</f>
        <v>10</v>
      </c>
      <c r="O66" s="1">
        <v>0</v>
      </c>
      <c r="P66" s="2">
        <f>D65*0.1913+N65*0.1913+O65*0.1913</f>
        <v>132.1774481834049</v>
      </c>
      <c r="Q66" s="2">
        <f t="shared" si="3"/>
        <v>457.2542229675697</v>
      </c>
      <c r="R66" s="1">
        <f t="shared" si="11"/>
        <v>4.244759498015973</v>
      </c>
      <c r="S66" s="1">
        <f>$S$3+(Q66-$Q$3)*(0.01)</f>
        <v>16.034806380619095</v>
      </c>
    </row>
    <row r="67" spans="1:19" ht="12">
      <c r="A67"/>
      <c r="B67" s="1">
        <v>64</v>
      </c>
      <c r="C67" s="2">
        <f>C66+H66+K66+M66+N66-P66</f>
        <v>970.9956179805939</v>
      </c>
      <c r="D67" s="2">
        <f t="shared" si="15"/>
        <v>684.7692733058278</v>
      </c>
      <c r="E67" s="2">
        <f t="shared" si="16"/>
        <v>797.2888737289671</v>
      </c>
      <c r="F67" s="2">
        <f t="shared" si="17"/>
        <v>37645.64537192096</v>
      </c>
      <c r="G67" s="2">
        <f t="shared" si="18"/>
        <v>1560.0947642963745</v>
      </c>
      <c r="H67" s="2">
        <f t="shared" si="12"/>
        <v>-2.316089923355024</v>
      </c>
      <c r="I67" s="2">
        <f t="shared" si="13"/>
        <v>26.532650858129895</v>
      </c>
      <c r="J67" s="2">
        <f t="shared" si="14"/>
        <v>23.918666211869013</v>
      </c>
      <c r="K67" s="2">
        <f t="shared" si="19"/>
        <v>65.31520254170245</v>
      </c>
      <c r="L67" s="2">
        <f t="shared" si="20"/>
        <v>65.31520254170245</v>
      </c>
      <c r="M67" s="2">
        <f t="shared" si="21"/>
        <v>61.12852912409429</v>
      </c>
      <c r="N67" s="1">
        <f>N66</f>
        <v>10</v>
      </c>
      <c r="O67" s="1">
        <v>0</v>
      </c>
      <c r="P67" s="2">
        <f>D66*0.1913+N66*0.1913+O66*0.1913</f>
        <v>132.54340508340488</v>
      </c>
      <c r="Q67" s="2">
        <f t="shared" si="3"/>
        <v>458.0168009342424</v>
      </c>
      <c r="R67" s="1">
        <f t="shared" si="11"/>
        <v>4.248513255423509</v>
      </c>
      <c r="S67" s="1">
        <f>$S$3+(Q67-$Q$3)*(0.01)</f>
        <v>16.04243216028582</v>
      </c>
    </row>
    <row r="68" spans="1:19" ht="12">
      <c r="A68"/>
      <c r="B68" s="1">
        <v>65</v>
      </c>
      <c r="C68" s="2">
        <f>C67+H67+K67+M67+N67-P67</f>
        <v>972.5798546396309</v>
      </c>
      <c r="D68" s="2">
        <f t="shared" si="15"/>
        <v>686.6822733058278</v>
      </c>
      <c r="E68" s="2">
        <f t="shared" si="16"/>
        <v>797.9704350431595</v>
      </c>
      <c r="F68" s="2">
        <f t="shared" si="17"/>
        <v>37647.27990053012</v>
      </c>
      <c r="G68" s="2">
        <f t="shared" si="18"/>
        <v>1564.2814377139828</v>
      </c>
      <c r="H68" s="2">
        <f t="shared" si="12"/>
        <v>-2.328125594619619</v>
      </c>
      <c r="I68" s="2">
        <f t="shared" si="13"/>
        <v>26.533802873893627</v>
      </c>
      <c r="J68" s="2">
        <f t="shared" si="14"/>
        <v>23.939113051294783</v>
      </c>
      <c r="K68" s="2">
        <f t="shared" si="19"/>
        <v>65.49818099170244</v>
      </c>
      <c r="L68" s="2">
        <f t="shared" si="20"/>
        <v>65.49818099170244</v>
      </c>
      <c r="M68" s="2">
        <f t="shared" si="21"/>
        <v>61.29222305229381</v>
      </c>
      <c r="N68" s="1">
        <f>N67</f>
        <v>10</v>
      </c>
      <c r="O68" s="1">
        <v>0</v>
      </c>
      <c r="P68" s="2">
        <f>D67*0.1913+N67*0.1913+O67*0.1913</f>
        <v>132.90936198340486</v>
      </c>
      <c r="Q68" s="2">
        <f t="shared" si="3"/>
        <v>458.76408237718437</v>
      </c>
      <c r="R68" s="1">
        <f t="shared" si="11"/>
        <v>4.252207326554491</v>
      </c>
      <c r="S68" s="1">
        <f>$S$3+(Q68-$Q$3)*(0.01)</f>
        <v>16.04990497471524</v>
      </c>
    </row>
    <row r="69" spans="1:19" ht="12">
      <c r="A69"/>
      <c r="B69" s="1">
        <v>66</v>
      </c>
      <c r="C69" s="2">
        <f>C68+H68+K68+M68+N68-P68</f>
        <v>974.1327711056027</v>
      </c>
      <c r="D69" s="2">
        <f t="shared" si="15"/>
        <v>688.595273305828</v>
      </c>
      <c r="E69" s="2">
        <f t="shared" si="16"/>
        <v>798.6410431338234</v>
      </c>
      <c r="F69" s="2">
        <f t="shared" si="17"/>
        <v>37648.93741803408</v>
      </c>
      <c r="G69" s="2">
        <f t="shared" si="18"/>
        <v>1568.4873956533913</v>
      </c>
      <c r="H69" s="2">
        <f t="shared" si="12"/>
        <v>-2.3398897062903914</v>
      </c>
      <c r="I69" s="2">
        <f t="shared" si="13"/>
        <v>26.53497109223042</v>
      </c>
      <c r="J69" s="2">
        <f t="shared" si="14"/>
        <v>23.9592312940147</v>
      </c>
      <c r="K69" s="2">
        <f t="shared" si="19"/>
        <v>65.68115944170245</v>
      </c>
      <c r="L69" s="2">
        <f t="shared" si="20"/>
        <v>65.68115944170245</v>
      </c>
      <c r="M69" s="2">
        <f t="shared" si="21"/>
        <v>61.456706984188095</v>
      </c>
      <c r="N69" s="1">
        <f>N68</f>
        <v>10</v>
      </c>
      <c r="O69" s="1">
        <v>0</v>
      </c>
      <c r="P69" s="2">
        <f>D68*0.1913+N68*0.1913+O68*0.1913</f>
        <v>133.27531888340488</v>
      </c>
      <c r="Q69" s="2">
        <f t="shared" si="3"/>
        <v>459.4965901441522</v>
      </c>
      <c r="R69" s="1">
        <f t="shared" si="11"/>
        <v>4.255842320230184</v>
      </c>
      <c r="S69" s="1">
        <f>$S$3+(Q69-$Q$3)*(0.01)</f>
        <v>16.05723005238492</v>
      </c>
    </row>
    <row r="70" spans="1:19" ht="12">
      <c r="A70"/>
      <c r="B70" s="1">
        <v>67</v>
      </c>
      <c r="C70" s="2">
        <f>C69+H69+K69+M69+N69-P69</f>
        <v>975.6554289417979</v>
      </c>
      <c r="D70" s="2">
        <f t="shared" si="15"/>
        <v>690.508273305828</v>
      </c>
      <c r="E70" s="2">
        <f t="shared" si="16"/>
        <v>799.3008303180993</v>
      </c>
      <c r="F70" s="2">
        <f t="shared" si="17"/>
        <v>37650.617520556094</v>
      </c>
      <c r="G70" s="2">
        <f t="shared" si="18"/>
        <v>1572.7118481109057</v>
      </c>
      <c r="H70" s="2">
        <f t="shared" si="12"/>
        <v>-2.3513946483159818</v>
      </c>
      <c r="I70" s="2">
        <f t="shared" si="13"/>
        <v>26.536155228487935</v>
      </c>
      <c r="J70" s="2">
        <f t="shared" si="14"/>
        <v>23.97902490954298</v>
      </c>
      <c r="K70" s="2">
        <f t="shared" si="19"/>
        <v>65.86413789170246</v>
      </c>
      <c r="L70" s="2">
        <f t="shared" si="20"/>
        <v>65.86413789170246</v>
      </c>
      <c r="M70" s="2">
        <f t="shared" si="21"/>
        <v>61.621948556732605</v>
      </c>
      <c r="N70" s="1">
        <f>N69</f>
        <v>10</v>
      </c>
      <c r="O70" s="1">
        <v>0</v>
      </c>
      <c r="P70" s="2">
        <f>D69*0.1913+N69*0.1913+O69*0.1913</f>
        <v>133.6412757834049</v>
      </c>
      <c r="Q70" s="2">
        <f t="shared" si="3"/>
        <v>460.2148249725462</v>
      </c>
      <c r="R70" s="1">
        <f t="shared" si="11"/>
        <v>4.259418896713725</v>
      </c>
      <c r="S70" s="1">
        <f>$S$3+(Q70-$Q$3)*(0.01)</f>
        <v>16.064412400668857</v>
      </c>
    </row>
    <row r="71" spans="1:19" ht="12">
      <c r="A71"/>
      <c r="B71" s="1">
        <v>68</v>
      </c>
      <c r="C71" s="2">
        <f>C70+H70+K70+M70+N70-P70</f>
        <v>977.1488449585121</v>
      </c>
      <c r="D71" s="2">
        <f t="shared" si="15"/>
        <v>692.421273305828</v>
      </c>
      <c r="E71" s="2">
        <f t="shared" si="16"/>
        <v>799.9499363886465</v>
      </c>
      <c r="F71" s="2">
        <f t="shared" si="17"/>
        <v>37652.31980913386</v>
      </c>
      <c r="G71" s="2">
        <f t="shared" si="18"/>
        <v>1576.9540374458757</v>
      </c>
      <c r="H71" s="2">
        <f t="shared" si="12"/>
        <v>-2.362652114264874</v>
      </c>
      <c r="I71" s="2">
        <f t="shared" si="13"/>
        <v>26.537355001477547</v>
      </c>
      <c r="J71" s="2">
        <f t="shared" si="14"/>
        <v>23.998498091659393</v>
      </c>
      <c r="K71" s="2">
        <f t="shared" si="19"/>
        <v>66.04711634170245</v>
      </c>
      <c r="L71" s="2">
        <f t="shared" si="20"/>
        <v>66.04711634170245</v>
      </c>
      <c r="M71" s="2">
        <f t="shared" si="21"/>
        <v>61.7879167326572</v>
      </c>
      <c r="N71" s="1">
        <f>N70</f>
        <v>10</v>
      </c>
      <c r="O71" s="1">
        <v>0</v>
      </c>
      <c r="P71" s="2">
        <f>D70*0.1913+N70*0.1913+O70*0.1913</f>
        <v>134.0072326834049</v>
      </c>
      <c r="Q71" s="2">
        <f t="shared" si="3"/>
        <v>460.9192664898642</v>
      </c>
      <c r="R71" s="1">
        <f t="shared" si="11"/>
        <v>4.26293776169653</v>
      </c>
      <c r="S71" s="1">
        <f>$S$3+(Q71-$Q$3)*(0.01)</f>
        <v>16.071456815842037</v>
      </c>
    </row>
    <row r="72" spans="1:19" ht="12">
      <c r="A72">
        <v>2060</v>
      </c>
      <c r="B72" s="1">
        <v>69</v>
      </c>
      <c r="C72" s="2">
        <f>C71+H71+K71+M71+N71-P71</f>
        <v>978.6139932352019</v>
      </c>
      <c r="D72" s="2">
        <f t="shared" si="15"/>
        <v>694.334273305828</v>
      </c>
      <c r="E72" s="2">
        <f t="shared" si="16"/>
        <v>800.588507651033</v>
      </c>
      <c r="F72" s="2">
        <f t="shared" si="17"/>
        <v>37654.04388998574</v>
      </c>
      <c r="G72" s="2">
        <f t="shared" si="18"/>
        <v>1581.213237054921</v>
      </c>
      <c r="H72" s="2">
        <f t="shared" si="12"/>
        <v>-2.3736731411222523</v>
      </c>
      <c r="I72" s="2">
        <f t="shared" si="13"/>
        <v>26.53857013366195</v>
      </c>
      <c r="J72" s="2">
        <f t="shared" si="14"/>
        <v>24.017655229530988</v>
      </c>
      <c r="K72" s="2">
        <f t="shared" si="19"/>
        <v>66.23009479170246</v>
      </c>
      <c r="L72" s="2">
        <f t="shared" si="20"/>
        <v>66.23009479170246</v>
      </c>
      <c r="M72" s="2">
        <f t="shared" si="21"/>
        <v>61.95458174615484</v>
      </c>
      <c r="N72" s="1">
        <f>N71</f>
        <v>10</v>
      </c>
      <c r="O72" s="1">
        <f>O71</f>
        <v>0</v>
      </c>
      <c r="P72" s="2">
        <f>D71*0.1913+N71*0.1913+O71*0.1913</f>
        <v>134.3731895834049</v>
      </c>
      <c r="Q72" s="2">
        <f t="shared" si="3"/>
        <v>461.610374167548</v>
      </c>
      <c r="R72" s="1">
        <f t="shared" si="11"/>
        <v>4.266399660739448</v>
      </c>
      <c r="S72" s="1">
        <f>$S$3+(Q72-$Q$3)*(0.01)</f>
        <v>16.078367892618875</v>
      </c>
    </row>
    <row r="73" spans="1:19" ht="12">
      <c r="A73"/>
      <c r="B73" s="1">
        <v>70</v>
      </c>
      <c r="C73" s="2">
        <f>C72+H72+K72+M72+N72-P72</f>
        <v>980.051807048532</v>
      </c>
      <c r="D73" s="2">
        <f t="shared" si="15"/>
        <v>696.247273305828</v>
      </c>
      <c r="E73" s="2">
        <f t="shared" si="16"/>
        <v>801.2166960355466</v>
      </c>
      <c r="F73" s="2">
        <f t="shared" si="17"/>
        <v>37655.789374742344</v>
      </c>
      <c r="G73" s="2">
        <f t="shared" si="18"/>
        <v>1585.4887501004685</v>
      </c>
      <c r="H73" s="2">
        <f t="shared" si="12"/>
        <v>-2.3844681468398052</v>
      </c>
      <c r="I73" s="2">
        <f t="shared" si="13"/>
        <v>26.539800351318405</v>
      </c>
      <c r="J73" s="2">
        <f t="shared" si="14"/>
        <v>24.0365008810664</v>
      </c>
      <c r="K73" s="2">
        <f t="shared" si="19"/>
        <v>66.41307324170246</v>
      </c>
      <c r="L73" s="2">
        <f t="shared" si="20"/>
        <v>66.41307324170246</v>
      </c>
      <c r="M73" s="2">
        <f t="shared" si="21"/>
        <v>62.1219150507952</v>
      </c>
      <c r="N73" s="1">
        <f>N72</f>
        <v>10</v>
      </c>
      <c r="O73" s="1">
        <f>O72</f>
        <v>0</v>
      </c>
      <c r="P73" s="2">
        <f>D72*0.1913+N72*0.1913+O72*0.1913</f>
        <v>134.7391464834049</v>
      </c>
      <c r="Q73" s="2">
        <f t="shared" si="3"/>
        <v>462.28858823043964</v>
      </c>
      <c r="R73" s="1">
        <f t="shared" si="11"/>
        <v>4.269805374138842</v>
      </c>
      <c r="S73" s="1">
        <f>$S$3+(Q73-$Q$3)*(0.01)</f>
        <v>16.085150033247793</v>
      </c>
    </row>
    <row r="74" spans="1:19" ht="12">
      <c r="A74"/>
      <c r="B74" s="1">
        <v>71</v>
      </c>
      <c r="C74" s="2">
        <f>C73+H73+K73+M73+N73-P73</f>
        <v>981.4631807107849</v>
      </c>
      <c r="D74" s="2">
        <f t="shared" si="15"/>
        <v>698.160273305828</v>
      </c>
      <c r="E74" s="2">
        <f t="shared" si="16"/>
        <v>801.8346582784995</v>
      </c>
      <c r="F74" s="2">
        <f t="shared" si="17"/>
        <v>37657.555880646236</v>
      </c>
      <c r="G74" s="2">
        <f t="shared" si="18"/>
        <v>1589.7799082913757</v>
      </c>
      <c r="H74" s="2">
        <f t="shared" si="12"/>
        <v>-2.3950469657638043</v>
      </c>
      <c r="I74" s="2">
        <f t="shared" si="13"/>
        <v>26.541045384679467</v>
      </c>
      <c r="J74" s="2">
        <f t="shared" si="14"/>
        <v>24.055039748354986</v>
      </c>
      <c r="K74" s="2">
        <f t="shared" si="19"/>
        <v>66.59605169170246</v>
      </c>
      <c r="L74" s="2">
        <f t="shared" si="20"/>
        <v>66.59605169170246</v>
      </c>
      <c r="M74" s="2">
        <f t="shared" si="21"/>
        <v>62.28988926957215</v>
      </c>
      <c r="N74" s="1">
        <f>N73</f>
        <v>10</v>
      </c>
      <c r="O74" s="1">
        <f>O73</f>
        <v>0</v>
      </c>
      <c r="P74" s="2">
        <f>D73*0.1913+N73*0.1913+O73*0.1913</f>
        <v>135.1051033834049</v>
      </c>
      <c r="Q74" s="2">
        <f t="shared" si="3"/>
        <v>462.9543305239551</v>
      </c>
      <c r="R74" s="1">
        <f t="shared" si="11"/>
        <v>4.273155712189582</v>
      </c>
      <c r="S74" s="1">
        <f>$S$3+(Q74-$Q$3)*(0.01)</f>
        <v>16.09180745618295</v>
      </c>
    </row>
    <row r="75" spans="1:19" ht="12">
      <c r="A75"/>
      <c r="B75" s="1">
        <v>72</v>
      </c>
      <c r="C75" s="2">
        <f>C74+H74+K74+M74+N74-P74</f>
        <v>982.8489713228907</v>
      </c>
      <c r="D75" s="2">
        <f t="shared" si="15"/>
        <v>700.073273305828</v>
      </c>
      <c r="E75" s="2">
        <f t="shared" si="16"/>
        <v>802.4425551683983</v>
      </c>
      <c r="F75" s="2">
        <f t="shared" si="17"/>
        <v>37659.3430307221</v>
      </c>
      <c r="G75" s="2">
        <f t="shared" si="18"/>
        <v>1594.0860707135062</v>
      </c>
      <c r="H75" s="2">
        <f t="shared" si="12"/>
        <v>-2.4054188820599</v>
      </c>
      <c r="I75" s="2">
        <f t="shared" si="13"/>
        <v>26.542304968052935</v>
      </c>
      <c r="J75" s="2">
        <f t="shared" si="14"/>
        <v>24.07327665505195</v>
      </c>
      <c r="K75" s="2">
        <f t="shared" si="19"/>
        <v>66.77903014170246</v>
      </c>
      <c r="L75" s="2">
        <f t="shared" si="20"/>
        <v>66.77903014170246</v>
      </c>
      <c r="M75" s="2">
        <f t="shared" si="21"/>
        <v>62.458478146997415</v>
      </c>
      <c r="N75" s="1">
        <f>N74</f>
        <v>10</v>
      </c>
      <c r="O75" s="1">
        <f>O74</f>
        <v>0</v>
      </c>
      <c r="P75" s="2">
        <f>D74*0.1913+N74*0.1913+O74*0.1913</f>
        <v>135.4710602834049</v>
      </c>
      <c r="Q75" s="2">
        <f t="shared" si="3"/>
        <v>463.60800534098615</v>
      </c>
      <c r="R75" s="1">
        <f t="shared" si="11"/>
        <v>4.2764515108186645</v>
      </c>
      <c r="S75" s="1">
        <f>$S$3+(Q75-$Q$3)*(0.01)</f>
        <v>16.098344204353257</v>
      </c>
    </row>
    <row r="76" spans="1:19" ht="12">
      <c r="A76"/>
      <c r="B76" s="1">
        <v>73</v>
      </c>
      <c r="C76" s="2">
        <f>C75+H75+K75+M75+N75-P75</f>
        <v>984.2100004461257</v>
      </c>
      <c r="D76" s="2">
        <f t="shared" si="15"/>
        <v>701.9862733058279</v>
      </c>
      <c r="E76" s="2">
        <f t="shared" si="16"/>
        <v>803.0405508526404</v>
      </c>
      <c r="F76" s="2">
        <f t="shared" si="17"/>
        <v>37661.150453919916</v>
      </c>
      <c r="G76" s="2">
        <f t="shared" si="18"/>
        <v>1598.4066227082112</v>
      </c>
      <c r="H76" s="2">
        <f t="shared" si="12"/>
        <v>-2.4155926612464707</v>
      </c>
      <c r="I76" s="2">
        <f t="shared" si="13"/>
        <v>26.543578839922755</v>
      </c>
      <c r="J76" s="2">
        <f t="shared" si="14"/>
        <v>24.091216525579213</v>
      </c>
      <c r="K76" s="2">
        <f t="shared" si="19"/>
        <v>66.96200859170246</v>
      </c>
      <c r="L76" s="2">
        <f t="shared" si="20"/>
        <v>66.96200859170246</v>
      </c>
      <c r="M76" s="2">
        <f t="shared" si="21"/>
        <v>62.627656503156864</v>
      </c>
      <c r="N76" s="1">
        <f>N75</f>
        <v>10</v>
      </c>
      <c r="O76" s="1">
        <f>O75</f>
        <v>0</v>
      </c>
      <c r="P76" s="2">
        <f>D75*0.1913+N75*0.1913+O75*0.1913</f>
        <v>135.83701718340492</v>
      </c>
      <c r="Q76" s="2">
        <f t="shared" si="3"/>
        <v>464.2500002104366</v>
      </c>
      <c r="R76" s="1">
        <f t="shared" si="11"/>
        <v>4.27969362756479</v>
      </c>
      <c r="S76" s="1">
        <f>$S$3+(Q76-$Q$3)*(0.01)</f>
        <v>16.104764153047764</v>
      </c>
    </row>
    <row r="77" spans="1:19" ht="12">
      <c r="A77"/>
      <c r="B77" s="1">
        <v>74</v>
      </c>
      <c r="C77" s="2">
        <f>C76+H76+K76+M76+N76-P76</f>
        <v>985.5470556963337</v>
      </c>
      <c r="D77" s="2">
        <f t="shared" si="15"/>
        <v>703.8992733058279</v>
      </c>
      <c r="E77" s="2">
        <f t="shared" si="16"/>
        <v>803.6288122006656</v>
      </c>
      <c r="F77" s="2">
        <f t="shared" si="17"/>
        <v>37662.97778523313</v>
      </c>
      <c r="G77" s="2">
        <f t="shared" si="18"/>
        <v>1602.7409747967567</v>
      </c>
      <c r="H77" s="2">
        <f t="shared" si="12"/>
        <v>-2.4255765799422413</v>
      </c>
      <c r="I77" s="2">
        <f t="shared" si="13"/>
        <v>26.544866743032312</v>
      </c>
      <c r="J77" s="2">
        <f t="shared" si="14"/>
        <v>24.10886436601997</v>
      </c>
      <c r="K77" s="2">
        <f t="shared" si="19"/>
        <v>67.14498704170245</v>
      </c>
      <c r="L77" s="2">
        <f t="shared" si="20"/>
        <v>67.14498704170245</v>
      </c>
      <c r="M77" s="2">
        <f t="shared" si="21"/>
        <v>62.79740018964884</v>
      </c>
      <c r="N77" s="1">
        <f>N76</f>
        <v>10</v>
      </c>
      <c r="O77" s="1">
        <f>O76</f>
        <v>0</v>
      </c>
      <c r="P77" s="2">
        <f>D76*0.1913+N76*0.1913+O76*0.1913</f>
        <v>136.20297408340488</v>
      </c>
      <c r="Q77" s="2">
        <f t="shared" si="3"/>
        <v>464.880686649214</v>
      </c>
      <c r="R77" s="1">
        <f t="shared" si="11"/>
        <v>4.282882937880749</v>
      </c>
      <c r="S77" s="1">
        <f>$S$3+(Q77-$Q$3)*(0.01)</f>
        <v>16.111071017435535</v>
      </c>
    </row>
    <row r="78" spans="1:19" ht="12">
      <c r="A78"/>
      <c r="B78" s="1">
        <v>75</v>
      </c>
      <c r="C78" s="2">
        <f>C77+H77+K77+M77+N77-P77</f>
        <v>986.8608922643378</v>
      </c>
      <c r="D78" s="2">
        <f t="shared" si="15"/>
        <v>705.8122733058278</v>
      </c>
      <c r="E78" s="2">
        <f t="shared" si="16"/>
        <v>804.2075082197395</v>
      </c>
      <c r="F78" s="2">
        <f t="shared" si="17"/>
        <v>37664.824665793996</v>
      </c>
      <c r="G78" s="2">
        <f t="shared" si="18"/>
        <v>1607.0885616488104</v>
      </c>
      <c r="H78" s="2">
        <f t="shared" si="12"/>
        <v>-2.435378453927979</v>
      </c>
      <c r="I78" s="2">
        <f t="shared" si="13"/>
        <v>26.546168424451608</v>
      </c>
      <c r="J78" s="2">
        <f t="shared" si="14"/>
        <v>24.12622524659218</v>
      </c>
      <c r="K78" s="2">
        <f t="shared" si="19"/>
        <v>67.32796549170246</v>
      </c>
      <c r="L78" s="2">
        <f t="shared" si="20"/>
        <v>67.32796549170246</v>
      </c>
      <c r="M78" s="2">
        <f t="shared" si="21"/>
        <v>62.967686047327575</v>
      </c>
      <c r="N78" s="1">
        <f>N77</f>
        <v>10</v>
      </c>
      <c r="O78" s="1">
        <f>O77</f>
        <v>0</v>
      </c>
      <c r="P78" s="2">
        <f>D77*0.1913+N77*0.1913+O77*0.1913</f>
        <v>136.5689309834049</v>
      </c>
      <c r="Q78" s="2">
        <f t="shared" si="3"/>
        <v>465.5004208794046</v>
      </c>
      <c r="R78" s="1">
        <f t="shared" si="11"/>
        <v>4.286020331736883</v>
      </c>
      <c r="S78" s="1">
        <f>$S$3+(Q78-$Q$3)*(0.01)</f>
        <v>16.11726835973744</v>
      </c>
    </row>
    <row r="79" spans="1:19" ht="12">
      <c r="A79"/>
      <c r="B79" s="1">
        <v>76</v>
      </c>
      <c r="C79" s="2">
        <f>C78+H78+K78+M78+N78-P78</f>
        <v>988.1522343660349</v>
      </c>
      <c r="D79" s="2">
        <f t="shared" si="15"/>
        <v>707.7252733058278</v>
      </c>
      <c r="E79" s="2">
        <f t="shared" si="16"/>
        <v>804.77680951979</v>
      </c>
      <c r="F79" s="2">
        <f t="shared" si="17"/>
        <v>37666.690742947874</v>
      </c>
      <c r="G79" s="2">
        <f t="shared" si="18"/>
        <v>1611.4488410931851</v>
      </c>
      <c r="H79" s="2">
        <f t="shared" si="12"/>
        <v>-2.4450056646165983</v>
      </c>
      <c r="I79" s="2">
        <f t="shared" si="13"/>
        <v>26.54748363562966</v>
      </c>
      <c r="J79" s="2">
        <f t="shared" si="14"/>
        <v>24.1433042855937</v>
      </c>
      <c r="K79" s="2">
        <f t="shared" si="19"/>
        <v>67.51094394170244</v>
      </c>
      <c r="L79" s="2">
        <f t="shared" si="20"/>
        <v>67.51094394170244</v>
      </c>
      <c r="M79" s="2">
        <f t="shared" si="21"/>
        <v>63.13849186577763</v>
      </c>
      <c r="N79" s="1">
        <f>N78</f>
        <v>10</v>
      </c>
      <c r="O79" s="1">
        <f>O78</f>
        <v>0</v>
      </c>
      <c r="P79" s="2">
        <f>D78*0.1913+N78*0.1913+O78*0.1913</f>
        <v>136.93488788340488</v>
      </c>
      <c r="Q79" s="2">
        <f t="shared" si="3"/>
        <v>466.1095445122806</v>
      </c>
      <c r="R79" s="1">
        <f t="shared" si="11"/>
        <v>4.289106710505277</v>
      </c>
      <c r="S79" s="1">
        <f>$S$3+(Q79-$Q$3)*(0.01)</f>
        <v>16.1233595960662</v>
      </c>
    </row>
    <row r="80" spans="1:19" ht="12">
      <c r="A80"/>
      <c r="B80" s="1">
        <v>77</v>
      </c>
      <c r="C80" s="2">
        <f>C79+H79+K79+M79+N79-P79</f>
        <v>989.4217766254937</v>
      </c>
      <c r="D80" s="2">
        <f t="shared" si="15"/>
        <v>709.6382733058279</v>
      </c>
      <c r="E80" s="2">
        <f t="shared" si="16"/>
        <v>805.3368878239373</v>
      </c>
      <c r="F80" s="2">
        <f t="shared" si="17"/>
        <v>37668.575670308346</v>
      </c>
      <c r="G80" s="2">
        <f t="shared" si="18"/>
        <v>1615.8212931691098</v>
      </c>
      <c r="H80" s="2">
        <f t="shared" si="12"/>
        <v>-2.4544651840207523</v>
      </c>
      <c r="I80" s="2">
        <f t="shared" si="13"/>
        <v>26.548812132433323</v>
      </c>
      <c r="J80" s="2">
        <f t="shared" si="14"/>
        <v>24.16010663471812</v>
      </c>
      <c r="K80" s="2">
        <f t="shared" si="19"/>
        <v>67.69392239170244</v>
      </c>
      <c r="L80" s="2">
        <f t="shared" si="20"/>
        <v>67.69392239170244</v>
      </c>
      <c r="M80" s="2">
        <f t="shared" si="21"/>
        <v>63.30979634444851</v>
      </c>
      <c r="N80" s="1">
        <f>N79</f>
        <v>10</v>
      </c>
      <c r="O80" s="1">
        <f>O79</f>
        <v>0</v>
      </c>
      <c r="P80" s="2">
        <f>D79*0.1913+N79*0.1913+O79*0.1913</f>
        <v>137.30084478340487</v>
      </c>
      <c r="Q80" s="2">
        <f t="shared" si="3"/>
        <v>466.7083852007046</v>
      </c>
      <c r="R80" s="1">
        <f t="shared" si="11"/>
        <v>4.2921429841055465</v>
      </c>
      <c r="S80" s="1">
        <f>$S$3+(Q80-$Q$3)*(0.01)</f>
        <v>16.129348002950444</v>
      </c>
    </row>
    <row r="81" spans="1:19" ht="12">
      <c r="A81"/>
      <c r="B81" s="1">
        <v>78</v>
      </c>
      <c r="C81" s="2">
        <f>C80+H80+K80+M80+N80-P80</f>
        <v>990.6701853942192</v>
      </c>
      <c r="D81" s="2">
        <f t="shared" si="15"/>
        <v>711.5512733058277</v>
      </c>
      <c r="E81" s="2">
        <f t="shared" si="16"/>
        <v>805.8879155215677</v>
      </c>
      <c r="F81" s="2">
        <f t="shared" si="17"/>
        <v>37670.479107794745</v>
      </c>
      <c r="G81" s="2">
        <f t="shared" si="18"/>
        <v>1620.2054192163637</v>
      </c>
      <c r="H81" s="2">
        <f t="shared" si="12"/>
        <v>-2.463763598302019</v>
      </c>
      <c r="I81" s="2">
        <f t="shared" si="13"/>
        <v>26.550153675173735</v>
      </c>
      <c r="J81" s="2">
        <f t="shared" si="14"/>
        <v>24.17663746564703</v>
      </c>
      <c r="K81" s="2">
        <f t="shared" si="19"/>
        <v>67.87690084170244</v>
      </c>
      <c r="L81" s="2">
        <f t="shared" si="20"/>
        <v>67.87690084170244</v>
      </c>
      <c r="M81" s="2">
        <f t="shared" si="21"/>
        <v>63.481579055381395</v>
      </c>
      <c r="N81" s="1">
        <f>N80</f>
        <v>10</v>
      </c>
      <c r="O81" s="1">
        <f>O80</f>
        <v>0</v>
      </c>
      <c r="P81" s="2">
        <f>D80*0.1913+N80*0.1913+O80*0.1913</f>
        <v>137.66680168340488</v>
      </c>
      <c r="Q81" s="2">
        <f t="shared" si="3"/>
        <v>467.29725726142414</v>
      </c>
      <c r="R81" s="1">
        <f t="shared" si="11"/>
        <v>4.295130068394332</v>
      </c>
      <c r="S81" s="1">
        <f>$S$3+(Q81-$Q$3)*(0.01)</f>
        <v>16.13523672355764</v>
      </c>
    </row>
    <row r="82" spans="1:19" ht="12">
      <c r="A82">
        <v>2070</v>
      </c>
      <c r="B82" s="1">
        <v>79</v>
      </c>
      <c r="C82" s="2">
        <f>C81+H81+K81+M81+N81-P81</f>
        <v>991.8981000095962</v>
      </c>
      <c r="D82" s="2">
        <f t="shared" si="15"/>
        <v>713.4642733058278</v>
      </c>
      <c r="E82" s="2">
        <f t="shared" si="16"/>
        <v>806.4300652610021</v>
      </c>
      <c r="F82" s="2">
        <f t="shared" si="17"/>
        <v>37672.400721653605</v>
      </c>
      <c r="G82" s="2">
        <f t="shared" si="18"/>
        <v>1624.6007410026848</v>
      </c>
      <c r="H82" s="2">
        <f t="shared" si="12"/>
        <v>-2.472907129981254</v>
      </c>
      <c r="I82" s="2">
        <f t="shared" si="13"/>
        <v>26.55150802862146</v>
      </c>
      <c r="J82" s="2">
        <f t="shared" si="14"/>
        <v>24.192901957830063</v>
      </c>
      <c r="K82" s="2">
        <f t="shared" si="19"/>
        <v>68.05987929170243</v>
      </c>
      <c r="L82" s="2">
        <f t="shared" si="20"/>
        <v>68.05987929170243</v>
      </c>
      <c r="M82" s="2">
        <f t="shared" si="21"/>
        <v>63.65382040746288</v>
      </c>
      <c r="N82" s="1">
        <f>N81</f>
        <v>10</v>
      </c>
      <c r="O82" s="1">
        <f>O81</f>
        <v>0</v>
      </c>
      <c r="P82" s="2">
        <f>D81*0.1913+N81*0.1913+O81*0.1913</f>
        <v>138.03275858340487</v>
      </c>
      <c r="Q82" s="2">
        <f t="shared" si="3"/>
        <v>467.8764622686774</v>
      </c>
      <c r="R82" s="1">
        <f t="shared" si="11"/>
        <v>4.298068882781695</v>
      </c>
      <c r="S82" s="1">
        <f>$S$3+(Q82-$Q$3)*(0.01)</f>
        <v>16.141028773630172</v>
      </c>
    </row>
    <row r="83" spans="1:19" ht="12">
      <c r="A83"/>
      <c r="B83" s="1">
        <v>80</v>
      </c>
      <c r="C83" s="2">
        <f>C82+H82+K82+M82+N82-P82</f>
        <v>993.1061339953754</v>
      </c>
      <c r="D83" s="2">
        <f t="shared" si="15"/>
        <v>715.3772733058279</v>
      </c>
      <c r="E83" s="2">
        <f t="shared" si="16"/>
        <v>806.9635095789932</v>
      </c>
      <c r="F83" s="2">
        <f t="shared" si="17"/>
        <v>37674.3401844656</v>
      </c>
      <c r="G83" s="2">
        <f t="shared" si="18"/>
        <v>1629.0067998869242</v>
      </c>
      <c r="H83" s="2">
        <f t="shared" si="12"/>
        <v>-2.481901658885096</v>
      </c>
      <c r="I83" s="2">
        <f t="shared" si="13"/>
        <v>26.55287496201135</v>
      </c>
      <c r="J83" s="2">
        <f t="shared" si="14"/>
        <v>24.208905287369795</v>
      </c>
      <c r="K83" s="2">
        <f t="shared" si="19"/>
        <v>68.24285774170244</v>
      </c>
      <c r="L83" s="2">
        <f t="shared" si="20"/>
        <v>68.24285774170244</v>
      </c>
      <c r="M83" s="2">
        <f t="shared" si="21"/>
        <v>63.82650161214297</v>
      </c>
      <c r="N83" s="1">
        <f>N82</f>
        <v>10</v>
      </c>
      <c r="O83" s="1">
        <f>O82</f>
        <v>0</v>
      </c>
      <c r="P83" s="2">
        <f>D82*0.1913+N82*0.1913+O82*0.1913</f>
        <v>138.39871548340486</v>
      </c>
      <c r="Q83" s="2">
        <f t="shared" si="3"/>
        <v>468.4462896204601</v>
      </c>
      <c r="R83" s="1">
        <f t="shared" si="11"/>
        <v>4.300960348058678</v>
      </c>
      <c r="S83" s="1">
        <f>$S$3+(Q83-$Q$3)*(0.01)</f>
        <v>16.146727047147998</v>
      </c>
    </row>
    <row r="84" spans="1:19" ht="12">
      <c r="A84"/>
      <c r="B84" s="1">
        <v>81</v>
      </c>
      <c r="C84" s="2">
        <f>C83+H83+K83+M83+N83-P83</f>
        <v>994.2948762069307</v>
      </c>
      <c r="D84" s="2">
        <f t="shared" si="15"/>
        <v>717.2902733058279</v>
      </c>
      <c r="E84" s="2">
        <f t="shared" si="16"/>
        <v>807.4884205644613</v>
      </c>
      <c r="F84" s="2">
        <f t="shared" si="17"/>
        <v>37676.297175139014</v>
      </c>
      <c r="G84" s="2">
        <f t="shared" si="18"/>
        <v>1633.4231560164837</v>
      </c>
      <c r="H84" s="2">
        <f t="shared" si="12"/>
        <v>-2.4907527418995916</v>
      </c>
      <c r="I84" s="2">
        <f t="shared" si="13"/>
        <v>26.554254249037978</v>
      </c>
      <c r="J84" s="2">
        <f t="shared" si="14"/>
        <v>24.224652616933838</v>
      </c>
      <c r="K84" s="2">
        <f t="shared" si="19"/>
        <v>68.42583619170244</v>
      </c>
      <c r="L84" s="2">
        <f t="shared" si="20"/>
        <v>68.42583619170244</v>
      </c>
      <c r="M84" s="2">
        <f t="shared" si="21"/>
        <v>63.99960465055753</v>
      </c>
      <c r="N84" s="1">
        <f>N83</f>
        <v>10</v>
      </c>
      <c r="O84" s="1">
        <f>O83</f>
        <v>0</v>
      </c>
      <c r="P84" s="2">
        <f>D83*0.1913+N83*0.1913+O83*0.1913</f>
        <v>138.76467238340487</v>
      </c>
      <c r="Q84" s="2">
        <f t="shared" si="3"/>
        <v>469.00701707874083</v>
      </c>
      <c r="R84" s="1">
        <f t="shared" si="11"/>
        <v>4.303805384421297</v>
      </c>
      <c r="S84" s="1">
        <f>$S$3+(Q84-$Q$3)*(0.01)</f>
        <v>16.152334321730805</v>
      </c>
    </row>
    <row r="85" spans="1:19" ht="12">
      <c r="A85"/>
      <c r="B85" s="1">
        <v>82</v>
      </c>
      <c r="C85" s="2">
        <f>C84+H84+K84+M84+N84-P84</f>
        <v>995.4648919238863</v>
      </c>
      <c r="D85" s="2">
        <f t="shared" si="15"/>
        <v>719.2032733058279</v>
      </c>
      <c r="E85" s="2">
        <f t="shared" si="16"/>
        <v>808.0049695540437</v>
      </c>
      <c r="F85" s="2">
        <f t="shared" si="17"/>
        <v>37678.27137889133</v>
      </c>
      <c r="G85" s="2">
        <f t="shared" si="18"/>
        <v>1637.8493875576287</v>
      </c>
      <c r="H85" s="2">
        <f t="shared" si="12"/>
        <v>-2.4994656315979014</v>
      </c>
      <c r="I85" s="2">
        <f t="shared" si="13"/>
        <v>26.55564566784261</v>
      </c>
      <c r="J85" s="2">
        <f t="shared" si="14"/>
        <v>24.240149086621308</v>
      </c>
      <c r="K85" s="2">
        <f t="shared" si="19"/>
        <v>68.60881464170245</v>
      </c>
      <c r="L85" s="2">
        <f t="shared" si="20"/>
        <v>68.60881464170245</v>
      </c>
      <c r="M85" s="2">
        <f t="shared" si="21"/>
        <v>64.1731122419976</v>
      </c>
      <c r="N85" s="1">
        <f>N84</f>
        <v>10</v>
      </c>
      <c r="O85" s="1">
        <f>O84</f>
        <v>0</v>
      </c>
      <c r="P85" s="2">
        <f>D84*0.1913+N84*0.1913+O84*0.1913</f>
        <v>139.1306292834049</v>
      </c>
      <c r="Q85" s="2">
        <f t="shared" si="3"/>
        <v>469.558911284852</v>
      </c>
      <c r="R85" s="1">
        <f t="shared" si="11"/>
        <v>4.306604909677127</v>
      </c>
      <c r="S85" s="1">
        <f>$S$3+(Q85-$Q$3)*(0.01)</f>
        <v>16.157853263791917</v>
      </c>
    </row>
    <row r="86" spans="1:19" ht="12">
      <c r="A86"/>
      <c r="B86" s="1">
        <v>83</v>
      </c>
      <c r="C86" s="2">
        <f>C85+H85+K85+M85+N85-P85</f>
        <v>996.6167238925837</v>
      </c>
      <c r="D86" s="2">
        <f t="shared" si="15"/>
        <v>721.1162733058279</v>
      </c>
      <c r="E86" s="2">
        <f t="shared" si="16"/>
        <v>808.5133268571857</v>
      </c>
      <c r="F86" s="2">
        <f t="shared" si="17"/>
        <v>37680.26248721978</v>
      </c>
      <c r="G86" s="2">
        <f t="shared" si="18"/>
        <v>1642.2850899573334</v>
      </c>
      <c r="H86" s="2">
        <f t="shared" si="12"/>
        <v>-2.508045293805306</v>
      </c>
      <c r="I86" s="2">
        <f t="shared" si="13"/>
        <v>26.5570490009925</v>
      </c>
      <c r="J86" s="2">
        <f t="shared" si="14"/>
        <v>24.25539980571557</v>
      </c>
      <c r="K86" s="2">
        <f t="shared" si="19"/>
        <v>68.79179309170244</v>
      </c>
      <c r="L86" s="2">
        <f t="shared" si="20"/>
        <v>68.79179309170244</v>
      </c>
      <c r="M86" s="2">
        <f t="shared" si="21"/>
        <v>64.34700781367033</v>
      </c>
      <c r="N86" s="1">
        <f>N85</f>
        <v>10</v>
      </c>
      <c r="O86" s="1">
        <f>O85</f>
        <v>0</v>
      </c>
      <c r="P86" s="2">
        <f>D85*0.1913+N85*0.1913+O85*0.1913</f>
        <v>139.4965861834049</v>
      </c>
      <c r="Q86" s="2">
        <f t="shared" si="3"/>
        <v>470.10222825121866</v>
      </c>
      <c r="R86" s="1">
        <f t="shared" si="11"/>
        <v>4.3093598376215665</v>
      </c>
      <c r="S86" s="1">
        <f>$S$3+(Q86-$Q$3)*(0.01)</f>
        <v>16.163286433455582</v>
      </c>
    </row>
    <row r="87" spans="1:19" ht="12">
      <c r="A87"/>
      <c r="B87" s="1">
        <v>84</v>
      </c>
      <c r="C87" s="2">
        <f>C86+H86+K86+M86+N86-P86</f>
        <v>997.7508933207463</v>
      </c>
      <c r="D87" s="2">
        <f t="shared" si="15"/>
        <v>723.029273305828</v>
      </c>
      <c r="E87" s="2">
        <f t="shared" si="16"/>
        <v>809.0136615086464</v>
      </c>
      <c r="F87" s="2">
        <f t="shared" si="17"/>
        <v>37682.270197862126</v>
      </c>
      <c r="G87" s="2">
        <f t="shared" si="18"/>
        <v>1646.7298752353654</v>
      </c>
      <c r="H87" s="2">
        <f t="shared" si="12"/>
        <v>-2.5164964241613323</v>
      </c>
      <c r="I87" s="2">
        <f t="shared" si="13"/>
        <v>26.558464035453227</v>
      </c>
      <c r="J87" s="2">
        <f t="shared" si="14"/>
        <v>24.27040984525939</v>
      </c>
      <c r="K87" s="2">
        <f t="shared" si="19"/>
        <v>68.97477154170245</v>
      </c>
      <c r="L87" s="2">
        <f t="shared" si="20"/>
        <v>68.97477154170245</v>
      </c>
      <c r="M87" s="2">
        <f t="shared" si="21"/>
        <v>64.52127547169873</v>
      </c>
      <c r="N87" s="1">
        <f>N86</f>
        <v>10</v>
      </c>
      <c r="O87" s="1">
        <f>O86</f>
        <v>0</v>
      </c>
      <c r="P87" s="2">
        <f>D86*0.1913+N86*0.1913+O86*0.1913</f>
        <v>139.8625430834049</v>
      </c>
      <c r="Q87" s="2">
        <f t="shared" si="3"/>
        <v>470.6372138305407</v>
      </c>
      <c r="R87" s="1">
        <f t="shared" si="11"/>
        <v>4.312071076571657</v>
      </c>
      <c r="S87" s="1">
        <f>$S$3+(Q87-$Q$3)*(0.01)</f>
        <v>16.168636289248802</v>
      </c>
    </row>
    <row r="88" spans="1:19" ht="12">
      <c r="A88"/>
      <c r="B88" s="1">
        <v>85</v>
      </c>
      <c r="C88" s="2">
        <f>C87+H87+K87+M87+N87-P87</f>
        <v>998.8679008265813</v>
      </c>
      <c r="D88" s="2">
        <f t="shared" si="15"/>
        <v>724.9422733058279</v>
      </c>
      <c r="E88" s="2">
        <f t="shared" si="16"/>
        <v>809.5061410464299</v>
      </c>
      <c r="F88" s="2">
        <f t="shared" si="17"/>
        <v>37684.29421474851</v>
      </c>
      <c r="G88" s="2">
        <f t="shared" si="18"/>
        <v>1651.183371305369</v>
      </c>
      <c r="H88" s="2">
        <f t="shared" si="12"/>
        <v>-2.5248234637353515</v>
      </c>
      <c r="I88" s="2">
        <f t="shared" si="13"/>
        <v>26.55989056255475</v>
      </c>
      <c r="J88" s="2">
        <f t="shared" si="14"/>
        <v>24.285184231392897</v>
      </c>
      <c r="K88" s="2">
        <f t="shared" si="19"/>
        <v>69.15774999170246</v>
      </c>
      <c r="L88" s="2">
        <f t="shared" si="20"/>
        <v>69.15774999170246</v>
      </c>
      <c r="M88" s="2">
        <f t="shared" si="21"/>
        <v>64.69589997330941</v>
      </c>
      <c r="N88" s="1">
        <f>N87</f>
        <v>10</v>
      </c>
      <c r="O88" s="1">
        <f>O87</f>
        <v>0</v>
      </c>
      <c r="P88" s="2">
        <f>D87*0.1913+N87*0.1913+O87*0.1913</f>
        <v>140.2284999834049</v>
      </c>
      <c r="Q88" s="2">
        <f t="shared" si="3"/>
        <v>471.1641041634817</v>
      </c>
      <c r="R88" s="1">
        <f t="shared" si="11"/>
        <v>4.314739528046114</v>
      </c>
      <c r="S88" s="1">
        <f>$S$3+(Q88-$Q$3)*(0.01)</f>
        <v>16.173905192578214</v>
      </c>
    </row>
    <row r="89" spans="1:19" ht="12">
      <c r="A89"/>
      <c r="B89" s="1">
        <v>86</v>
      </c>
      <c r="C89" s="2">
        <f>C88+H88+K88+M88+N88-P88</f>
        <v>999.968227344453</v>
      </c>
      <c r="D89" s="2">
        <f t="shared" si="15"/>
        <v>726.855273305828</v>
      </c>
      <c r="E89" s="2">
        <f t="shared" si="16"/>
        <v>809.9909313132811</v>
      </c>
      <c r="F89" s="2">
        <f t="shared" si="17"/>
        <v>37686.33424794539</v>
      </c>
      <c r="G89" s="2">
        <f t="shared" si="18"/>
        <v>1655.6452213237621</v>
      </c>
      <c r="H89" s="2">
        <f t="shared" si="12"/>
        <v>-2.533030613748959</v>
      </c>
      <c r="I89" s="2">
        <f t="shared" si="13"/>
        <v>26.561328377951913</v>
      </c>
      <c r="J89" s="2">
        <f t="shared" si="14"/>
        <v>24.29972793939843</v>
      </c>
      <c r="K89" s="2">
        <f t="shared" si="19"/>
        <v>69.34072844170245</v>
      </c>
      <c r="L89" s="2">
        <f t="shared" si="20"/>
        <v>69.34072844170245</v>
      </c>
      <c r="M89" s="2">
        <f t="shared" si="21"/>
        <v>64.87086670015968</v>
      </c>
      <c r="N89" s="1">
        <f>N88</f>
        <v>10</v>
      </c>
      <c r="O89" s="1">
        <f>O88</f>
        <v>0</v>
      </c>
      <c r="P89" s="2">
        <f>D88*0.1913+N88*0.1913+O88*0.1913</f>
        <v>140.5944568834049</v>
      </c>
      <c r="Q89" s="2">
        <f t="shared" si="3"/>
        <v>471.683126105874</v>
      </c>
      <c r="R89" s="1">
        <f t="shared" si="11"/>
        <v>4.317366085580959</v>
      </c>
      <c r="S89" s="1">
        <f>$S$3+(Q89-$Q$3)*(0.01)</f>
        <v>16.179095412002138</v>
      </c>
    </row>
    <row r="90" spans="1:19" ht="12">
      <c r="A90"/>
      <c r="B90" s="1">
        <v>87</v>
      </c>
      <c r="C90" s="2">
        <f>C89+H89+K89+M89+N89-P89</f>
        <v>1001.0523349891613</v>
      </c>
      <c r="D90" s="2">
        <f t="shared" si="15"/>
        <v>728.7682733058278</v>
      </c>
      <c r="E90" s="2">
        <f t="shared" si="16"/>
        <v>810.4681962800025</v>
      </c>
      <c r="F90" s="2">
        <f t="shared" si="17"/>
        <v>37688.39001359242</v>
      </c>
      <c r="G90" s="2">
        <f t="shared" si="18"/>
        <v>1660.1150830653048</v>
      </c>
      <c r="H90" s="2">
        <f t="shared" si="12"/>
        <v>-2.5411218494554504</v>
      </c>
      <c r="I90" s="2">
        <f t="shared" si="13"/>
        <v>26.562777281579937</v>
      </c>
      <c r="J90" s="2">
        <f t="shared" si="14"/>
        <v>24.314045888400074</v>
      </c>
      <c r="K90" s="2">
        <f t="shared" si="19"/>
        <v>69.52370689170245</v>
      </c>
      <c r="L90" s="2">
        <f t="shared" si="20"/>
        <v>69.52370689170245</v>
      </c>
      <c r="M90" s="2">
        <f t="shared" si="21"/>
        <v>65.0461616327573</v>
      </c>
      <c r="N90" s="1">
        <f>N89</f>
        <v>10</v>
      </c>
      <c r="O90" s="1">
        <f>O89</f>
        <v>0</v>
      </c>
      <c r="P90" s="2">
        <f>D89*0.1913+N89*0.1913+O89*0.1913</f>
        <v>140.9604137834049</v>
      </c>
      <c r="Q90" s="2">
        <f t="shared" si="3"/>
        <v>472.1944976363968</v>
      </c>
      <c r="R90" s="1">
        <f t="shared" si="11"/>
        <v>4.319951633670833</v>
      </c>
      <c r="S90" s="1">
        <f>$S$3+(Q90-$Q$3)*(0.01)</f>
        <v>16.184209127307366</v>
      </c>
    </row>
    <row r="91" spans="1:19" ht="12">
      <c r="A91"/>
      <c r="B91" s="1">
        <v>88</v>
      </c>
      <c r="C91" s="2">
        <f>C90+H90+K90+M90+N90-P90</f>
        <v>1002.1206678807607</v>
      </c>
      <c r="D91" s="2">
        <f t="shared" si="15"/>
        <v>730.6812733058279</v>
      </c>
      <c r="E91" s="2">
        <f t="shared" si="16"/>
        <v>810.9380978889669</v>
      </c>
      <c r="F91" s="2">
        <f t="shared" si="17"/>
        <v>37690.46123383291</v>
      </c>
      <c r="G91" s="2">
        <f t="shared" si="18"/>
        <v>1664.59262832425</v>
      </c>
      <c r="H91" s="2">
        <f t="shared" si="12"/>
        <v>-2.5491009332239174</v>
      </c>
      <c r="I91" s="2">
        <f t="shared" si="13"/>
        <v>26.564237077605434</v>
      </c>
      <c r="J91" s="2">
        <f t="shared" si="14"/>
        <v>24.328142936669007</v>
      </c>
      <c r="K91" s="2">
        <f t="shared" si="19"/>
        <v>69.70668534170244</v>
      </c>
      <c r="L91" s="2">
        <f t="shared" si="20"/>
        <v>69.70668534170244</v>
      </c>
      <c r="M91" s="2">
        <f t="shared" si="21"/>
        <v>65.22177132592816</v>
      </c>
      <c r="N91" s="1">
        <f>N90</f>
        <v>10</v>
      </c>
      <c r="O91" s="1">
        <f>O90</f>
        <v>0</v>
      </c>
      <c r="P91" s="2">
        <f>D90*0.1913+N90*0.1913+O90*0.1913</f>
        <v>141.3263706834049</v>
      </c>
      <c r="Q91" s="2">
        <f t="shared" si="3"/>
        <v>472.6984282456418</v>
      </c>
      <c r="R91" s="1">
        <f t="shared" si="11"/>
        <v>4.322497046826681</v>
      </c>
      <c r="S91" s="1">
        <f>$S$3+(Q91-$Q$3)*(0.01)</f>
        <v>16.189248433399815</v>
      </c>
    </row>
    <row r="92" spans="1:19" ht="12">
      <c r="A92">
        <v>2080</v>
      </c>
      <c r="B92" s="1">
        <v>89</v>
      </c>
      <c r="C92" s="2">
        <f>C91+H91+K91+M91+N91-P91</f>
        <v>1003.1736529317624</v>
      </c>
      <c r="D92" s="2">
        <f t="shared" si="15"/>
        <v>732.5942733058278</v>
      </c>
      <c r="E92" s="2">
        <f t="shared" si="16"/>
        <v>811.4007959163006</v>
      </c>
      <c r="F92" s="2">
        <f t="shared" si="17"/>
        <v>37692.547636738804</v>
      </c>
      <c r="G92" s="2">
        <f t="shared" si="18"/>
        <v>1669.0775423400244</v>
      </c>
      <c r="H92" s="2">
        <f t="shared" si="12"/>
        <v>-2.556971426872824</v>
      </c>
      <c r="I92" s="2">
        <f t="shared" si="13"/>
        <v>26.56570757437351</v>
      </c>
      <c r="J92" s="2">
        <f t="shared" si="14"/>
        <v>24.342023877489016</v>
      </c>
      <c r="K92" s="2">
        <f t="shared" si="19"/>
        <v>69.88966379170245</v>
      </c>
      <c r="L92" s="2">
        <f t="shared" si="20"/>
        <v>69.88966379170245</v>
      </c>
      <c r="M92" s="2">
        <f t="shared" si="21"/>
        <v>65.39768288528896</v>
      </c>
      <c r="N92" s="1">
        <f>N91</f>
        <v>10</v>
      </c>
      <c r="O92" s="1">
        <f>O91</f>
        <v>0</v>
      </c>
      <c r="P92" s="2">
        <f>D91*0.1913+N91*0.1913+O91*0.1913</f>
        <v>141.69232758340488</v>
      </c>
      <c r="Q92" s="2">
        <f t="shared" si="3"/>
        <v>473.19511930743505</v>
      </c>
      <c r="R92" s="1">
        <f t="shared" si="11"/>
        <v>4.325003188741157</v>
      </c>
      <c r="S92" s="1">
        <f>$S$3+(Q92-$Q$3)*(0.01)</f>
        <v>16.194215344017746</v>
      </c>
    </row>
    <row r="93" spans="1:19" ht="12">
      <c r="A93"/>
      <c r="B93" s="1">
        <v>90</v>
      </c>
      <c r="C93" s="2">
        <f>C92+H92+K92+M92+N92-P92</f>
        <v>1004.211700598476</v>
      </c>
      <c r="D93" s="2">
        <f t="shared" si="15"/>
        <v>734.5072733058278</v>
      </c>
      <c r="E93" s="2">
        <f t="shared" si="16"/>
        <v>811.8564478513167</v>
      </c>
      <c r="F93" s="2">
        <f t="shared" si="17"/>
        <v>37694.64895623067</v>
      </c>
      <c r="G93" s="2">
        <f t="shared" si="18"/>
        <v>1673.569523246438</v>
      </c>
      <c r="H93" s="2">
        <f t="shared" si="12"/>
        <v>-2.5647367032954573</v>
      </c>
      <c r="I93" s="2">
        <f t="shared" si="13"/>
        <v>26.567188584351374</v>
      </c>
      <c r="J93" s="2">
        <f t="shared" si="14"/>
        <v>24.3556934355395</v>
      </c>
      <c r="K93" s="2">
        <f t="shared" si="19"/>
        <v>70.07264224170244</v>
      </c>
      <c r="L93" s="2">
        <f t="shared" si="20"/>
        <v>70.07264224170244</v>
      </c>
      <c r="M93" s="2">
        <f t="shared" si="21"/>
        <v>65.5738839446837</v>
      </c>
      <c r="N93" s="1">
        <f>N92</f>
        <v>10</v>
      </c>
      <c r="O93" s="1">
        <f>O92</f>
        <v>0</v>
      </c>
      <c r="P93" s="2">
        <f>D92*0.1913+N92*0.1913+O92*0.1913</f>
        <v>142.05828448340486</v>
      </c>
      <c r="Q93" s="2">
        <f t="shared" si="3"/>
        <v>473.68476443324334</v>
      </c>
      <c r="R93" s="1">
        <f t="shared" si="11"/>
        <v>4.327470911553603</v>
      </c>
      <c r="S93" s="1">
        <f>$S$3+(Q93-$Q$3)*(0.01)</f>
        <v>16.19911179527583</v>
      </c>
    </row>
    <row r="94" spans="1:19" ht="12">
      <c r="A94"/>
      <c r="B94" s="1">
        <v>91</v>
      </c>
      <c r="C94" s="2">
        <f>C93+H93+K93+M93+N93-P93</f>
        <v>1005.2352055981619</v>
      </c>
      <c r="D94" s="2">
        <f t="shared" si="15"/>
        <v>736.4202733058278</v>
      </c>
      <c r="E94" s="2">
        <f t="shared" si="16"/>
        <v>812.3052087918704</v>
      </c>
      <c r="F94" s="2">
        <f t="shared" si="17"/>
        <v>37696.7649319934</v>
      </c>
      <c r="G94" s="2">
        <f t="shared" si="18"/>
        <v>1678.0682815434566</v>
      </c>
      <c r="H94" s="2">
        <f t="shared" si="12"/>
        <v>-2.5723999574172196</v>
      </c>
      <c r="I94" s="2">
        <f t="shared" si="13"/>
        <v>26.56867992406895</v>
      </c>
      <c r="J94" s="2">
        <f t="shared" si="14"/>
        <v>24.36915626375611</v>
      </c>
      <c r="K94" s="2">
        <f t="shared" si="19"/>
        <v>70.25562069170243</v>
      </c>
      <c r="L94" s="2">
        <f t="shared" si="20"/>
        <v>70.25562069170243</v>
      </c>
      <c r="M94" s="2">
        <f t="shared" si="21"/>
        <v>65.75036264454442</v>
      </c>
      <c r="N94" s="1">
        <f>N93</f>
        <v>10</v>
      </c>
      <c r="O94" s="1">
        <f>O93</f>
        <v>0</v>
      </c>
      <c r="P94" s="2">
        <f>D93*0.1913+N93*0.1913+O93*0.1913</f>
        <v>142.42424138340485</v>
      </c>
      <c r="Q94" s="2">
        <f t="shared" si="3"/>
        <v>474.1675498104537</v>
      </c>
      <c r="R94" s="1">
        <f t="shared" si="11"/>
        <v>4.3299010552070225</v>
      </c>
      <c r="S94" s="1">
        <f>$S$3+(Q94-$Q$3)*(0.01)</f>
        <v>16.203939649047932</v>
      </c>
    </row>
    <row r="95" spans="1:19" ht="12">
      <c r="A95"/>
      <c r="B95" s="1">
        <v>92</v>
      </c>
      <c r="C95" s="2">
        <f>C94+H94+K94+M94+N94-P94</f>
        <v>1006.2445475935866</v>
      </c>
      <c r="D95" s="2">
        <f t="shared" si="15"/>
        <v>738.3332733058277</v>
      </c>
      <c r="E95" s="2">
        <f t="shared" si="16"/>
        <v>812.7472313543935</v>
      </c>
      <c r="F95" s="2">
        <f t="shared" si="17"/>
        <v>37698.89530938829</v>
      </c>
      <c r="G95" s="2">
        <f t="shared" si="18"/>
        <v>1682.5735395906147</v>
      </c>
      <c r="H95" s="2">
        <f t="shared" si="12"/>
        <v>-2.5799642165225745</v>
      </c>
      <c r="I95" s="2">
        <f t="shared" si="13"/>
        <v>26.570181414056865</v>
      </c>
      <c r="J95" s="2">
        <f t="shared" si="14"/>
        <v>24.382416940631806</v>
      </c>
      <c r="K95" s="2">
        <f t="shared" si="19"/>
        <v>70.43859914170244</v>
      </c>
      <c r="L95" s="2">
        <f t="shared" si="20"/>
        <v>70.43859914170244</v>
      </c>
      <c r="M95" s="2">
        <f t="shared" si="21"/>
        <v>65.92710761113854</v>
      </c>
      <c r="N95" s="1">
        <f>N94</f>
        <v>10</v>
      </c>
      <c r="O95" s="1">
        <f>O94</f>
        <v>0</v>
      </c>
      <c r="P95" s="2">
        <f>D94*0.1913+N94*0.1913+O94*0.1913</f>
        <v>142.79019828340486</v>
      </c>
      <c r="Q95" s="2">
        <f t="shared" si="3"/>
        <v>474.6436545252767</v>
      </c>
      <c r="R95" s="1">
        <f t="shared" si="11"/>
        <v>4.332294446889976</v>
      </c>
      <c r="S95" s="1">
        <f>$S$3+(Q95-$Q$3)*(0.01)</f>
        <v>16.208700696196164</v>
      </c>
    </row>
    <row r="96" spans="1:19" ht="12">
      <c r="A96"/>
      <c r="B96" s="1">
        <v>93</v>
      </c>
      <c r="C96" s="2">
        <f>C95+H95+K95+M95+N95-P95</f>
        <v>1007.2400918465003</v>
      </c>
      <c r="D96" s="2">
        <f t="shared" si="15"/>
        <v>740.2462733058277</v>
      </c>
      <c r="E96" s="2">
        <f t="shared" si="16"/>
        <v>813.1826655974512</v>
      </c>
      <c r="F96" s="2">
        <f t="shared" si="17"/>
        <v>37701.03983936175</v>
      </c>
      <c r="G96" s="2">
        <f t="shared" si="18"/>
        <v>1687.0850311211786</v>
      </c>
      <c r="H96" s="2">
        <f t="shared" si="12"/>
        <v>-2.5874323499873206</v>
      </c>
      <c r="I96" s="2">
        <f t="shared" si="13"/>
        <v>26.571692878782162</v>
      </c>
      <c r="J96" s="2">
        <f t="shared" si="14"/>
        <v>24.395479967923535</v>
      </c>
      <c r="K96" s="2">
        <f t="shared" si="19"/>
        <v>70.62157759170243</v>
      </c>
      <c r="L96" s="2">
        <f t="shared" si="20"/>
        <v>70.62157759170243</v>
      </c>
      <c r="M96" s="2">
        <f t="shared" si="21"/>
        <v>66.10410793666627</v>
      </c>
      <c r="N96" s="1">
        <f>N95</f>
        <v>10</v>
      </c>
      <c r="O96" s="1">
        <f>O95</f>
        <v>0</v>
      </c>
      <c r="P96" s="2">
        <f>D95*0.1913+N95*0.1913+O95*0.1913</f>
        <v>143.15615518340485</v>
      </c>
      <c r="Q96" s="2">
        <f t="shared" si="3"/>
        <v>475.11325087099067</v>
      </c>
      <c r="R96" s="1">
        <f t="shared" si="11"/>
        <v>4.334651900556765</v>
      </c>
      <c r="S96" s="1">
        <f>$S$3+(Q96-$Q$3)*(0.01)</f>
        <v>16.213396659653302</v>
      </c>
    </row>
    <row r="97" spans="1:19" ht="12">
      <c r="A97"/>
      <c r="B97" s="1">
        <v>94</v>
      </c>
      <c r="C97" s="2">
        <f>C96+H96+K96+M96+N96-P96</f>
        <v>1008.2221898414767</v>
      </c>
      <c r="D97" s="2">
        <f t="shared" si="15"/>
        <v>742.1592733058276</v>
      </c>
      <c r="E97" s="2">
        <f t="shared" si="16"/>
        <v>813.6116589577405</v>
      </c>
      <c r="F97" s="2">
        <f t="shared" si="17"/>
        <v>37703.198278351454</v>
      </c>
      <c r="G97" s="2">
        <f t="shared" si="18"/>
        <v>1691.6025007762148</v>
      </c>
      <c r="H97" s="2">
        <f t="shared" si="12"/>
        <v>-2.5948070784498167</v>
      </c>
      <c r="I97" s="2">
        <f t="shared" si="13"/>
        <v>26.573214146582107</v>
      </c>
      <c r="J97" s="2">
        <f t="shared" si="14"/>
        <v>24.408349768732215</v>
      </c>
      <c r="K97" s="2">
        <f t="shared" si="19"/>
        <v>70.80455604170243</v>
      </c>
      <c r="L97" s="2">
        <f t="shared" si="20"/>
        <v>70.80455604170243</v>
      </c>
      <c r="M97" s="2">
        <f t="shared" si="21"/>
        <v>66.2813531601733</v>
      </c>
      <c r="N97" s="1">
        <f>N96</f>
        <v>10</v>
      </c>
      <c r="O97" s="1">
        <f>O96</f>
        <v>0</v>
      </c>
      <c r="P97" s="2">
        <f>D96*0.1913+N96*0.1913+O96*0.1913</f>
        <v>143.52211208340483</v>
      </c>
      <c r="Q97" s="2">
        <f t="shared" si="3"/>
        <v>475.576504642206</v>
      </c>
      <c r="R97" s="1">
        <f t="shared" si="11"/>
        <v>4.33697421651974</v>
      </c>
      <c r="S97" s="1">
        <f>$S$3+(Q97-$Q$3)*(0.01)</f>
        <v>16.218029197365457</v>
      </c>
    </row>
    <row r="98" spans="1:19" ht="12">
      <c r="A98"/>
      <c r="B98" s="1">
        <v>95</v>
      </c>
      <c r="C98" s="2">
        <f>C97+H97+K97+M97+N97-P97</f>
        <v>1009.1911798814976</v>
      </c>
      <c r="D98" s="2">
        <f t="shared" si="15"/>
        <v>744.0722733058276</v>
      </c>
      <c r="E98" s="2">
        <f t="shared" si="16"/>
        <v>814.0343561975204</v>
      </c>
      <c r="F98" s="2">
        <f t="shared" si="17"/>
        <v>37705.370388190124</v>
      </c>
      <c r="G98" s="2">
        <f t="shared" si="18"/>
        <v>1696.125703657744</v>
      </c>
      <c r="H98" s="2">
        <f t="shared" si="12"/>
        <v>-2.6020909824530296</v>
      </c>
      <c r="I98" s="2">
        <f t="shared" si="13"/>
        <v>26.574745049596398</v>
      </c>
      <c r="J98" s="2">
        <f t="shared" si="14"/>
        <v>24.42103068592561</v>
      </c>
      <c r="K98" s="2">
        <f t="shared" si="19"/>
        <v>70.98753449170242</v>
      </c>
      <c r="L98" s="2">
        <f t="shared" si="20"/>
        <v>70.98753449170242</v>
      </c>
      <c r="M98" s="2">
        <f t="shared" si="21"/>
        <v>66.45883324924553</v>
      </c>
      <c r="N98" s="1">
        <f>N97</f>
        <v>10</v>
      </c>
      <c r="O98" s="1">
        <f>O97</f>
        <v>0</v>
      </c>
      <c r="P98" s="2">
        <f>D97*0.1913+N97*0.1913+O97*0.1913</f>
        <v>143.88806898340482</v>
      </c>
      <c r="Q98" s="2">
        <f t="shared" si="3"/>
        <v>476.0335754158007</v>
      </c>
      <c r="R98" s="1">
        <f t="shared" si="11"/>
        <v>4.339262181107949</v>
      </c>
      <c r="S98" s="1">
        <f>$S$3+(Q98-$Q$3)*(0.01)</f>
        <v>16.222599905101404</v>
      </c>
    </row>
    <row r="99" spans="1:19" ht="12">
      <c r="A99"/>
      <c r="B99" s="1">
        <v>96</v>
      </c>
      <c r="C99" s="2">
        <f>C98+H98+K98+M98+N98-P98</f>
        <v>1010.1473876565879</v>
      </c>
      <c r="D99" s="2">
        <f t="shared" si="15"/>
        <v>745.9852733058276</v>
      </c>
      <c r="E99" s="2">
        <f t="shared" si="16"/>
        <v>814.4508993625361</v>
      </c>
      <c r="F99" s="2">
        <f t="shared" si="17"/>
        <v>37707.55593600756</v>
      </c>
      <c r="G99" s="2">
        <f t="shared" si="18"/>
        <v>1700.654404900201</v>
      </c>
      <c r="H99" s="2">
        <f t="shared" si="12"/>
        <v>-2.6092865105873564</v>
      </c>
      <c r="I99" s="2">
        <f t="shared" si="13"/>
        <v>26.576285423698128</v>
      </c>
      <c r="J99" s="2">
        <f t="shared" si="14"/>
        <v>24.43352698087608</v>
      </c>
      <c r="K99" s="2">
        <f t="shared" si="19"/>
        <v>71.17051294170241</v>
      </c>
      <c r="L99" s="2">
        <f t="shared" si="20"/>
        <v>71.17051294170241</v>
      </c>
      <c r="M99" s="2">
        <f t="shared" si="21"/>
        <v>66.63653858245361</v>
      </c>
      <c r="N99" s="1">
        <f>N98</f>
        <v>10</v>
      </c>
      <c r="O99" s="1">
        <f>O98</f>
        <v>0</v>
      </c>
      <c r="P99" s="2">
        <f>D98*0.1913+N98*0.1913+O98*0.1913</f>
        <v>144.25402588340484</v>
      </c>
      <c r="Q99" s="2">
        <f t="shared" si="3"/>
        <v>476.4846168191452</v>
      </c>
      <c r="R99" s="1">
        <f t="shared" si="11"/>
        <v>4.341516566386775</v>
      </c>
      <c r="S99" s="1">
        <f>$S$3+(Q99-$Q$3)*(0.01)</f>
        <v>16.227110319134848</v>
      </c>
    </row>
    <row r="100" spans="1:19" ht="12">
      <c r="A100"/>
      <c r="B100" s="1">
        <v>97</v>
      </c>
      <c r="C100" s="2">
        <f>C99+H99+K99+M99+N99-P99</f>
        <v>1011.0911267867516</v>
      </c>
      <c r="D100" s="2">
        <f t="shared" si="15"/>
        <v>747.8982733058276</v>
      </c>
      <c r="E100" s="2">
        <f t="shared" si="16"/>
        <v>814.8614277495587</v>
      </c>
      <c r="F100" s="2">
        <f t="shared" si="17"/>
        <v>37709.75469413112</v>
      </c>
      <c r="G100" s="2">
        <f t="shared" si="18"/>
        <v>1705.1883792594497</v>
      </c>
      <c r="H100" s="2">
        <f t="shared" si="12"/>
        <v>-2.6163959871625715</v>
      </c>
      <c r="I100" s="2">
        <f t="shared" si="13"/>
        <v>26.577835108423617</v>
      </c>
      <c r="J100" s="2">
        <f t="shared" si="14"/>
        <v>24.44584283248676</v>
      </c>
      <c r="K100" s="2">
        <f t="shared" si="19"/>
        <v>71.35349139170242</v>
      </c>
      <c r="L100" s="2">
        <f t="shared" si="20"/>
        <v>71.35349139170242</v>
      </c>
      <c r="M100" s="2">
        <f t="shared" si="21"/>
        <v>66.81445993251664</v>
      </c>
      <c r="N100" s="1">
        <f>N99</f>
        <v>10</v>
      </c>
      <c r="O100" s="1">
        <f>O99</f>
        <v>0</v>
      </c>
      <c r="P100" s="2">
        <f>D99*0.1913+N99*0.1913+O99*0.1913</f>
        <v>144.61998278340482</v>
      </c>
      <c r="Q100" s="2">
        <f t="shared" si="3"/>
        <v>476.92977678620355</v>
      </c>
      <c r="R100" s="1">
        <f t="shared" si="11"/>
        <v>4.343738129933526</v>
      </c>
      <c r="S100" s="1">
        <f>$S$3+(Q100-$Q$3)*(0.01)</f>
        <v>16.231561918805433</v>
      </c>
    </row>
    <row r="101" spans="1:19" ht="12">
      <c r="A101"/>
      <c r="B101" s="1">
        <v>98</v>
      </c>
      <c r="C101" s="2">
        <f>C100+H100+K100+M100+N100-P100</f>
        <v>1012.0226993404033</v>
      </c>
      <c r="D101" s="2">
        <f t="shared" si="15"/>
        <v>749.8112733058276</v>
      </c>
      <c r="E101" s="2">
        <f t="shared" si="16"/>
        <v>815.2660778827247</v>
      </c>
      <c r="F101" s="2">
        <f t="shared" si="17"/>
        <v>37711.96643998512</v>
      </c>
      <c r="G101" s="2">
        <f t="shared" si="18"/>
        <v>1709.7274107186354</v>
      </c>
      <c r="H101" s="2">
        <f t="shared" si="12"/>
        <v>-2.623421619435714</v>
      </c>
      <c r="I101" s="2">
        <f t="shared" si="13"/>
        <v>26.57939394690151</v>
      </c>
      <c r="J101" s="2">
        <f t="shared" si="14"/>
        <v>24.45798233648174</v>
      </c>
      <c r="K101" s="2">
        <f t="shared" si="19"/>
        <v>71.53646984170243</v>
      </c>
      <c r="L101" s="2">
        <f t="shared" si="20"/>
        <v>71.53646984170243</v>
      </c>
      <c r="M101" s="2">
        <f t="shared" si="21"/>
        <v>66.99258845015562</v>
      </c>
      <c r="N101" s="1">
        <f>N100</f>
        <v>10</v>
      </c>
      <c r="O101" s="1">
        <f>O100</f>
        <v>0</v>
      </c>
      <c r="P101" s="2">
        <f>D100*0.1913+N100*0.1913+O100*0.1913</f>
        <v>144.98593968340484</v>
      </c>
      <c r="Q101" s="2">
        <f t="shared" si="3"/>
        <v>477.369197802077</v>
      </c>
      <c r="R101" s="1">
        <f t="shared" si="11"/>
        <v>4.345927614664313</v>
      </c>
      <c r="S101" s="1">
        <f>$S$3+(Q101-$Q$3)*(0.01)</f>
        <v>16.235956128964165</v>
      </c>
    </row>
    <row r="102" spans="1:19" ht="12">
      <c r="A102">
        <v>2090</v>
      </c>
      <c r="B102" s="1">
        <v>99</v>
      </c>
      <c r="C102" s="2">
        <f>C101+H101+K101+M101+N101-P101</f>
        <v>1012.9423963294208</v>
      </c>
      <c r="D102" s="2">
        <f t="shared" si="15"/>
        <v>751.7242733058275</v>
      </c>
      <c r="E102" s="2">
        <f t="shared" si="16"/>
        <v>815.6649834979158</v>
      </c>
      <c r="F102" s="2">
        <f t="shared" si="17"/>
        <v>37714.19095598937</v>
      </c>
      <c r="G102" s="2">
        <f t="shared" si="18"/>
        <v>1714.2712921101822</v>
      </c>
      <c r="H102" s="2">
        <f t="shared" si="12"/>
        <v>-2.6303655044200664</v>
      </c>
      <c r="I102" s="2">
        <f t="shared" si="13"/>
        <v>26.580961785781305</v>
      </c>
      <c r="J102" s="2">
        <f t="shared" si="14"/>
        <v>24.469949504937475</v>
      </c>
      <c r="K102" s="2">
        <f t="shared" si="19"/>
        <v>71.71944829170242</v>
      </c>
      <c r="L102" s="2">
        <f t="shared" si="20"/>
        <v>71.71944829170242</v>
      </c>
      <c r="M102" s="2">
        <f t="shared" si="21"/>
        <v>67.17091564860839</v>
      </c>
      <c r="N102" s="1">
        <f>N101</f>
        <v>10</v>
      </c>
      <c r="O102" s="1">
        <f>O101</f>
        <v>0</v>
      </c>
      <c r="P102" s="2">
        <f>D101*0.1913+N101*0.1913+O101*0.1913</f>
        <v>145.35189658340482</v>
      </c>
      <c r="Q102" s="2">
        <f t="shared" si="3"/>
        <v>477.80301713651926</v>
      </c>
      <c r="R102" s="1">
        <f t="shared" si="11"/>
        <v>4.348085748707866</v>
      </c>
      <c r="S102" s="1">
        <f>$S$3+(Q102-$Q$3)*(0.01)</f>
        <v>16.24029432230859</v>
      </c>
    </row>
    <row r="103" spans="1:19" ht="12">
      <c r="A103"/>
      <c r="B103" s="1">
        <v>100</v>
      </c>
      <c r="C103" s="2">
        <f>C102+H102+K102+M102+N102-P102</f>
        <v>1013.8504981819067</v>
      </c>
      <c r="D103" s="2">
        <f t="shared" si="15"/>
        <v>753.6372733058275</v>
      </c>
      <c r="E103" s="2">
        <f t="shared" si="16"/>
        <v>816.0582755344718</v>
      </c>
      <c r="F103" s="2">
        <f t="shared" si="17"/>
        <v>37716.42802945723</v>
      </c>
      <c r="G103" s="2">
        <f t="shared" si="18"/>
        <v>1718.8198247532764</v>
      </c>
      <c r="H103" s="2">
        <f t="shared" si="12"/>
        <v>-2.6372296352991316</v>
      </c>
      <c r="I103" s="2">
        <f t="shared" si="13"/>
        <v>26.582538475161456</v>
      </c>
      <c r="J103" s="2">
        <f t="shared" si="14"/>
        <v>24.481748266034153</v>
      </c>
      <c r="K103" s="2">
        <f t="shared" si="19"/>
        <v>71.90242674170241</v>
      </c>
      <c r="L103" s="2">
        <f t="shared" si="20"/>
        <v>71.90242674170241</v>
      </c>
      <c r="M103" s="2">
        <f t="shared" si="21"/>
        <v>67.34943338877878</v>
      </c>
      <c r="N103" s="1">
        <f>N102</f>
        <v>10</v>
      </c>
      <c r="O103" s="1">
        <f>O102</f>
        <v>0</v>
      </c>
      <c r="P103" s="2">
        <f>D102*0.1913+N102*0.1913+O102*0.1913</f>
        <v>145.7178534834048</v>
      </c>
      <c r="Q103" s="2">
        <f t="shared" si="3"/>
        <v>478.2313670669371</v>
      </c>
      <c r="R103" s="1">
        <f t="shared" si="11"/>
        <v>4.350213245322218</v>
      </c>
      <c r="S103" s="1">
        <f>$S$3+(Q103-$Q$3)*(0.01)</f>
        <v>16.24457782161277</v>
      </c>
    </row>
    <row r="104" spans="1:19" ht="12">
      <c r="A104"/>
      <c r="B104" s="1">
        <v>101</v>
      </c>
      <c r="C104" s="2">
        <f>C103+H103+K103+M103+N103-P103</f>
        <v>1014.747275193684</v>
      </c>
      <c r="D104" s="2">
        <f t="shared" si="15"/>
        <v>755.5502733058277</v>
      </c>
      <c r="E104" s="2">
        <f t="shared" si="16"/>
        <v>816.4460821335759</v>
      </c>
      <c r="F104" s="2">
        <f t="shared" si="17"/>
        <v>37718.67745249343</v>
      </c>
      <c r="G104" s="2">
        <f t="shared" si="18"/>
        <v>1723.3728181062</v>
      </c>
      <c r="H104" s="2">
        <f t="shared" si="12"/>
        <v>-2.6440159074681073</v>
      </c>
      <c r="I104" s="2">
        <f t="shared" si="13"/>
        <v>26.58412386851737</v>
      </c>
      <c r="J104" s="2">
        <f t="shared" si="14"/>
        <v>24.493382464007276</v>
      </c>
      <c r="K104" s="2">
        <f t="shared" si="19"/>
        <v>72.0854051917024</v>
      </c>
      <c r="L104" s="2">
        <f t="shared" si="20"/>
        <v>72.0854051917024</v>
      </c>
      <c r="M104" s="2">
        <f t="shared" si="21"/>
        <v>67.52813386499435</v>
      </c>
      <c r="N104" s="1">
        <f>N103</f>
        <v>10</v>
      </c>
      <c r="O104" s="1">
        <f>O103</f>
        <v>0</v>
      </c>
      <c r="P104" s="2">
        <f>D103*0.1913+N103*0.1913+O103*0.1913</f>
        <v>146.08381038340482</v>
      </c>
      <c r="Q104" s="2">
        <f t="shared" si="3"/>
        <v>478.65437509136035</v>
      </c>
      <c r="R104" s="1">
        <f t="shared" si="11"/>
        <v>4.352310802850516</v>
      </c>
      <c r="S104" s="1">
        <f>$S$3+(Q104-$Q$3)*(0.01)</f>
        <v>16.248807901857</v>
      </c>
    </row>
    <row r="105" spans="1:19" ht="12">
      <c r="A105"/>
      <c r="B105" s="1">
        <v>102</v>
      </c>
      <c r="C105" s="2">
        <f>C104+H104+K104+M104+N104-P104</f>
        <v>1015.6329879595078</v>
      </c>
      <c r="D105" s="2">
        <f t="shared" si="15"/>
        <v>757.4632733058277</v>
      </c>
      <c r="E105" s="2">
        <f t="shared" si="16"/>
        <v>816.8285286427036</v>
      </c>
      <c r="F105" s="2">
        <f t="shared" si="17"/>
        <v>37720.939021891776</v>
      </c>
      <c r="G105" s="2">
        <f t="shared" si="18"/>
        <v>1727.930089432908</v>
      </c>
      <c r="H105" s="2">
        <f t="shared" si="12"/>
        <v>-2.650726124224055</v>
      </c>
      <c r="I105" s="2">
        <f t="shared" si="13"/>
        <v>26.585717822629324</v>
      </c>
      <c r="J105" s="2">
        <f t="shared" si="14"/>
        <v>24.504855859281108</v>
      </c>
      <c r="K105" s="2">
        <f t="shared" si="19"/>
        <v>72.26838364170243</v>
      </c>
      <c r="L105" s="2">
        <f t="shared" si="20"/>
        <v>72.26838364170243</v>
      </c>
      <c r="M105" s="2">
        <f t="shared" si="21"/>
        <v>67.70700959134733</v>
      </c>
      <c r="N105" s="1">
        <f>N104</f>
        <v>10</v>
      </c>
      <c r="O105" s="1">
        <f>O104</f>
        <v>0</v>
      </c>
      <c r="P105" s="2">
        <f>D104*0.1913+N104*0.1913+O104*0.1913</f>
        <v>146.44976728340484</v>
      </c>
      <c r="Q105" s="2">
        <f t="shared" si="3"/>
        <v>479.07216413184324</v>
      </c>
      <c r="R105" s="1">
        <f t="shared" si="11"/>
        <v>4.354379104712405</v>
      </c>
      <c r="S105" s="1">
        <f>$S$3+(Q105-$Q$3)*(0.01)</f>
        <v>16.25298579226183</v>
      </c>
    </row>
    <row r="106" spans="1:19" ht="12">
      <c r="A106"/>
      <c r="B106" s="1">
        <v>103</v>
      </c>
      <c r="C106" s="2">
        <f>C105+H105+K105+M105+N105-P105</f>
        <v>1016.5078877849286</v>
      </c>
      <c r="D106" s="2">
        <f t="shared" si="15"/>
        <v>759.3762733058277</v>
      </c>
      <c r="E106" s="2">
        <f t="shared" si="16"/>
        <v>817.2057376255636</v>
      </c>
      <c r="F106" s="2">
        <f t="shared" si="17"/>
        <v>37723.21253903314</v>
      </c>
      <c r="G106" s="2">
        <f t="shared" si="18"/>
        <v>1732.4914634832633</v>
      </c>
      <c r="H106" s="2">
        <f t="shared" si="12"/>
        <v>-2.657362002124866</v>
      </c>
      <c r="I106" s="2">
        <f t="shared" si="13"/>
        <v>26.587320197510557</v>
      </c>
      <c r="J106" s="2">
        <f t="shared" si="14"/>
        <v>24.516172128766907</v>
      </c>
      <c r="K106" s="2">
        <f t="shared" si="19"/>
        <v>72.45136209170242</v>
      </c>
      <c r="L106" s="2">
        <f t="shared" si="20"/>
        <v>72.45136209170242</v>
      </c>
      <c r="M106" s="2">
        <f t="shared" si="21"/>
        <v>67.88605338859537</v>
      </c>
      <c r="N106" s="1">
        <f>N105</f>
        <v>10</v>
      </c>
      <c r="O106" s="1">
        <f>O105</f>
        <v>0</v>
      </c>
      <c r="P106" s="2">
        <f>D105*0.1913+N105*0.1913+O105*0.1913</f>
        <v>146.81572418340485</v>
      </c>
      <c r="Q106" s="2">
        <f t="shared" si="3"/>
        <v>479.4848527287399</v>
      </c>
      <c r="R106" s="1">
        <f t="shared" si="11"/>
        <v>4.356418819427753</v>
      </c>
      <c r="S106" s="1">
        <f>$S$3+(Q106-$Q$3)*(0.01)</f>
        <v>16.257112678230797</v>
      </c>
    </row>
    <row r="107" spans="1:19" ht="12">
      <c r="A107"/>
      <c r="B107" s="1">
        <v>104</v>
      </c>
      <c r="C107" s="2">
        <f>C106+H106+K106+M106+N106-P106</f>
        <v>1017.3722170796966</v>
      </c>
      <c r="D107" s="2">
        <f t="shared" si="15"/>
        <v>761.2892733058277</v>
      </c>
      <c r="E107" s="2">
        <f t="shared" si="16"/>
        <v>817.5778288770043</v>
      </c>
      <c r="F107" s="2">
        <f t="shared" si="17"/>
        <v>37725.497809783825</v>
      </c>
      <c r="G107" s="2">
        <f t="shared" si="18"/>
        <v>1737.0567721863702</v>
      </c>
      <c r="H107" s="2">
        <f t="shared" si="12"/>
        <v>-2.6639251760358973</v>
      </c>
      <c r="I107" s="2">
        <f t="shared" si="13"/>
        <v>26.58893085633564</v>
      </c>
      <c r="J107" s="2">
        <f t="shared" si="14"/>
        <v>24.527334866310127</v>
      </c>
      <c r="K107" s="2">
        <f t="shared" si="19"/>
        <v>72.63434054170243</v>
      </c>
      <c r="L107" s="2">
        <f t="shared" si="20"/>
        <v>72.63434054170243</v>
      </c>
      <c r="M107" s="2">
        <f t="shared" si="21"/>
        <v>68.0652583715987</v>
      </c>
      <c r="N107" s="1">
        <f>N106</f>
        <v>10</v>
      </c>
      <c r="O107" s="1">
        <f>O106</f>
        <v>0</v>
      </c>
      <c r="P107" s="2">
        <f>D106*0.1913+N106*0.1913+O106*0.1913</f>
        <v>147.18168108340484</v>
      </c>
      <c r="Q107" s="2">
        <f t="shared" si="3"/>
        <v>479.89255522627195</v>
      </c>
      <c r="R107" s="1">
        <f t="shared" si="11"/>
        <v>4.3584306006696725</v>
      </c>
      <c r="S107" s="1">
        <f>$S$3+(Q107-$Q$3)*(0.01)</f>
        <v>16.261189703206117</v>
      </c>
    </row>
    <row r="108" spans="1:19" ht="12">
      <c r="A108"/>
      <c r="B108" s="1">
        <v>105</v>
      </c>
      <c r="C108" s="2">
        <f>C107+H107+K107+M107+N107-P107</f>
        <v>1018.226209733557</v>
      </c>
      <c r="D108" s="2">
        <f t="shared" si="15"/>
        <v>763.2022733058277</v>
      </c>
      <c r="E108" s="2">
        <f t="shared" si="16"/>
        <v>817.9449194423962</v>
      </c>
      <c r="F108" s="2">
        <f t="shared" si="17"/>
        <v>37727.79464439447</v>
      </c>
      <c r="G108" s="2">
        <f t="shared" si="18"/>
        <v>1741.6258543564738</v>
      </c>
      <c r="H108" s="2">
        <f t="shared" si="12"/>
        <v>-2.6704172038821437</v>
      </c>
      <c r="I108" s="2">
        <f t="shared" si="13"/>
        <v>26.59054966536922</v>
      </c>
      <c r="J108" s="2">
        <f t="shared" si="14"/>
        <v>24.538347583271886</v>
      </c>
      <c r="K108" s="2">
        <f t="shared" si="19"/>
        <v>72.81731899170242</v>
      </c>
      <c r="L108" s="2">
        <f t="shared" si="20"/>
        <v>72.81731899170242</v>
      </c>
      <c r="M108" s="2">
        <f t="shared" si="21"/>
        <v>68.24461793727201</v>
      </c>
      <c r="N108" s="1">
        <f>N107</f>
        <v>10</v>
      </c>
      <c r="O108" s="1">
        <f>O107</f>
        <v>0</v>
      </c>
      <c r="P108" s="2">
        <f>D107*0.1913+N107*0.1913+O107*0.1913</f>
        <v>147.54763798340485</v>
      </c>
      <c r="Q108" s="2">
        <f t="shared" si="3"/>
        <v>480.295381949791</v>
      </c>
      <c r="R108" s="1">
        <f t="shared" si="11"/>
        <v>4.360415087344023</v>
      </c>
      <c r="S108" s="1">
        <f>$S$3+(Q108-$Q$3)*(0.01)</f>
        <v>16.265217970441306</v>
      </c>
    </row>
    <row r="109" spans="1:19" ht="12">
      <c r="A109"/>
      <c r="B109" s="1">
        <v>106</v>
      </c>
      <c r="C109" s="2">
        <f>C108+H108+K108+M108+N108-P108</f>
        <v>1019.0700914752445</v>
      </c>
      <c r="D109" s="2">
        <f t="shared" si="15"/>
        <v>765.1152733058277</v>
      </c>
      <c r="E109" s="2">
        <f t="shared" si="16"/>
        <v>818.3071236410317</v>
      </c>
      <c r="F109" s="2">
        <f t="shared" si="17"/>
        <v>37730.10285739971</v>
      </c>
      <c r="G109" s="2">
        <f t="shared" si="18"/>
        <v>1746.1985554109042</v>
      </c>
      <c r="H109" s="2">
        <f t="shared" si="12"/>
        <v>-2.6768395711228368</v>
      </c>
      <c r="I109" s="2">
        <f t="shared" si="13"/>
        <v>26.592176493895316</v>
      </c>
      <c r="J109" s="2">
        <f t="shared" si="14"/>
        <v>24.54921370923095</v>
      </c>
      <c r="K109" s="2">
        <f t="shared" si="19"/>
        <v>73.00029744170243</v>
      </c>
      <c r="L109" s="2">
        <f t="shared" si="20"/>
        <v>73.00029744170243</v>
      </c>
      <c r="M109" s="2">
        <f t="shared" si="21"/>
        <v>68.42412575302995</v>
      </c>
      <c r="N109" s="1">
        <f>N108</f>
        <v>10</v>
      </c>
      <c r="O109" s="1">
        <f>O108</f>
        <v>0</v>
      </c>
      <c r="P109" s="2">
        <f>D108*0.1913+N108*0.1913+O108*0.1913</f>
        <v>147.91359488340484</v>
      </c>
      <c r="Q109" s="2">
        <f t="shared" si="3"/>
        <v>480.6934393751153</v>
      </c>
      <c r="R109" s="1">
        <f t="shared" si="11"/>
        <v>4.36237290369278</v>
      </c>
      <c r="S109" s="1">
        <f>$S$3+(Q109-$Q$3)*(0.01)</f>
        <v>16.26919854469455</v>
      </c>
    </row>
    <row r="110" spans="1:19" ht="12">
      <c r="A110"/>
      <c r="B110" s="1">
        <v>107</v>
      </c>
      <c r="C110" s="2">
        <f>C109+H109+K109+M109+N109-P109</f>
        <v>1019.9040802154493</v>
      </c>
      <c r="D110" s="2">
        <f t="shared" si="15"/>
        <v>767.0282733058277</v>
      </c>
      <c r="E110" s="2">
        <f t="shared" si="16"/>
        <v>818.6645530931262</v>
      </c>
      <c r="F110" s="2">
        <f t="shared" si="17"/>
        <v>37732.422267518734</v>
      </c>
      <c r="G110" s="2">
        <f t="shared" si="18"/>
        <v>1750.7747270995767</v>
      </c>
      <c r="H110" s="2">
        <f t="shared" si="12"/>
        <v>-2.6831936949643085</v>
      </c>
      <c r="I110" s="2">
        <f t="shared" si="13"/>
        <v>26.593811214147205</v>
      </c>
      <c r="J110" s="2">
        <f t="shared" si="14"/>
        <v>24.559936592793786</v>
      </c>
      <c r="K110" s="2">
        <f t="shared" si="19"/>
        <v>73.18327589170244</v>
      </c>
      <c r="L110" s="2">
        <f t="shared" si="20"/>
        <v>73.18327589170244</v>
      </c>
      <c r="M110" s="2">
        <f t="shared" si="21"/>
        <v>68.60377574570589</v>
      </c>
      <c r="N110" s="1">
        <f>N109</f>
        <v>10</v>
      </c>
      <c r="O110" s="1">
        <f>O109</f>
        <v>0</v>
      </c>
      <c r="P110" s="2">
        <f>D109*0.1913+N109*0.1913+O109*0.1913</f>
        <v>148.27955178340486</v>
      </c>
      <c r="Q110" s="2">
        <f t="shared" si="3"/>
        <v>481.08683029030624</v>
      </c>
      <c r="R110" s="1">
        <f t="shared" si="11"/>
        <v>4.364304659418836</v>
      </c>
      <c r="S110" s="1">
        <f>$S$3+(Q110-$Q$3)*(0.01)</f>
        <v>16.273132453846458</v>
      </c>
    </row>
    <row r="111" spans="1:19" ht="12">
      <c r="A111"/>
      <c r="B111" s="1">
        <v>108</v>
      </c>
      <c r="C111" s="2">
        <f>C110+H110+K110+M110+N110-P110</f>
        <v>1020.7283863744884</v>
      </c>
      <c r="D111" s="2">
        <f t="shared" si="15"/>
        <v>768.9412733058276</v>
      </c>
      <c r="E111" s="2">
        <f t="shared" si="16"/>
        <v>819.0173167500251</v>
      </c>
      <c r="F111" s="2">
        <f t="shared" si="17"/>
        <v>37734.752697556796</v>
      </c>
      <c r="G111" s="2">
        <f t="shared" si="18"/>
        <v>1755.3542272455732</v>
      </c>
      <c r="H111" s="2">
        <f t="shared" si="12"/>
        <v>-2.689480928326178</v>
      </c>
      <c r="I111" s="2">
        <f t="shared" si="13"/>
        <v>26.59545370123803</v>
      </c>
      <c r="J111" s="2">
        <f t="shared" si="14"/>
        <v>24.57051950250075</v>
      </c>
      <c r="K111" s="2">
        <f t="shared" si="19"/>
        <v>73.36625434170243</v>
      </c>
      <c r="L111" s="2">
        <f t="shared" si="20"/>
        <v>73.36625434170243</v>
      </c>
      <c r="M111" s="2">
        <f t="shared" si="21"/>
        <v>68.78356209092462</v>
      </c>
      <c r="N111" s="1">
        <f>N110</f>
        <v>10</v>
      </c>
      <c r="O111" s="1">
        <f>O110</f>
        <v>0</v>
      </c>
      <c r="P111" s="2">
        <f>D110*0.1913+N110*0.1913+O110*0.1913</f>
        <v>148.64550868340484</v>
      </c>
      <c r="Q111" s="2">
        <f t="shared" si="3"/>
        <v>481.47565395023037</v>
      </c>
      <c r="R111" s="1">
        <f t="shared" si="11"/>
        <v>4.366210949830006</v>
      </c>
      <c r="S111" s="1">
        <f>$S$3+(Q111-$Q$3)*(0.01)</f>
        <v>16.2770206904457</v>
      </c>
    </row>
    <row r="112" spans="1:19" ht="12">
      <c r="A112">
        <v>2100</v>
      </c>
      <c r="B112" s="1">
        <v>109</v>
      </c>
      <c r="C112" s="2">
        <f>C111+H111+K111+M111+N111-P111</f>
        <v>1021.5432131953844</v>
      </c>
      <c r="D112" s="2">
        <f t="shared" si="15"/>
        <v>770.8542733058276</v>
      </c>
      <c r="E112" s="2">
        <f t="shared" si="16"/>
        <v>819.3655209272586</v>
      </c>
      <c r="F112" s="2">
        <f t="shared" si="17"/>
        <v>37737.09397430789</v>
      </c>
      <c r="G112" s="2">
        <f t="shared" si="18"/>
        <v>1759.936919496351</v>
      </c>
      <c r="H112" s="2">
        <f t="shared" si="12"/>
        <v>-2.6957025635750114</v>
      </c>
      <c r="I112" s="2">
        <f t="shared" si="13"/>
        <v>26.597103833092202</v>
      </c>
      <c r="J112" s="2">
        <f t="shared" si="14"/>
        <v>24.580965627817754</v>
      </c>
      <c r="K112" s="2">
        <f t="shared" si="19"/>
        <v>73.54923279170242</v>
      </c>
      <c r="L112" s="2">
        <f t="shared" si="20"/>
        <v>73.54923279170242</v>
      </c>
      <c r="M112" s="2">
        <f t="shared" si="21"/>
        <v>68.96347920291045</v>
      </c>
      <c r="N112" s="1">
        <f>N111</f>
        <v>10</v>
      </c>
      <c r="O112" s="1">
        <f>O111</f>
        <v>0</v>
      </c>
      <c r="P112" s="2">
        <f>D111*0.1913+N111*0.1913+O111*0.1913</f>
        <v>149.01146558340483</v>
      </c>
      <c r="Q112" s="2">
        <f t="shared" si="3"/>
        <v>481.8600062242379</v>
      </c>
      <c r="R112" s="1">
        <f t="shared" si="11"/>
        <v>4.368092356000134</v>
      </c>
      <c r="S112" s="1">
        <f>$S$3+(Q112-$Q$3)*(0.01)</f>
        <v>16.280864213185776</v>
      </c>
    </row>
    <row r="113" spans="1:19" ht="1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28125" style="1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28125" style="1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Little</cp:lastModifiedBy>
  <dcterms:modified xsi:type="dcterms:W3CDTF">2013-01-23T22:12:15Z</dcterms:modified>
  <cp:category/>
  <cp:version/>
  <cp:contentType/>
  <cp:contentStatus/>
  <cp:revision>9</cp:revision>
</cp:coreProperties>
</file>