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<sst xmlns="http://schemas.openxmlformats.org/spreadsheetml/2006/main" count="21" uniqueCount="21">
  <si>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</si>
  <si>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</si>
  <si>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</si>
  <si>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</si>
  <si>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</si>
  <si>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</si>
  <si>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</si>
  <si>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</si>
  <si>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</si>
  <si>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</si>
  <si>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</si>
  <si>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</si>
  <si>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</si>
  <si>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</si>
  <si>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</si>
  <si>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</si>
  <si>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</si>
  <si>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</si>
  <si>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>Temp</t>
  </si>
  <si>
    <t xml:space="preserve">Initial Conditions (Approx 1990)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</si>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</sst>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0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47">
      <alignment/>
      <protection/>
    </xf>
    <xf numFmtId="164" fontId="0" fillId="0" borderId="0" xfId="47" applyFont="1">
      <alignment/>
      <protection/>
    </xf>
    <xf numFmtId="164" fontId="0" fillId="0" borderId="0" xfId="47" applyNumberFormat="1">
      <alignment/>
      <protection/>
    </xf>
    <xf numFmtId="164" fontId="18" fillId="0" borderId="0" xfId="0" applyFont="1" applyAlignment="1">
      <alignment/>
    </xf>
    <xf numFmtId="164" fontId="0" fillId="0" borderId="0" xfId="47" applyFill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val>
            <c:numRef>
              <c:f>Sheet1!$S$3:$S$52</c:f>
              <c:numCache/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373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val>
            <c:numRef>
              <c:f>Sheet1!$S$3:$S$52</c:f>
              <c:numCache/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6966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val>
            <c:numRef>
              <c:f>Sheet1!$S$4:$S$52</c:f>
              <c:numCache/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Years Since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067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361950</xdr:colOff>
      <xdr:row>25</xdr:row>
      <xdr:rowOff>152400</xdr:rowOff>
    </xdr:from>
    <xdr:to>
      <xdr:col>25</xdr:col>
      <xdr:colOff>457200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0916900" y="4600575"/>
        <a:ext cx="46101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381000</xdr:colOff>
      <xdr:row>11</xdr:row>
      <xdr:rowOff>104775</xdr:rowOff>
    </xdr:from>
    <xdr:to>
      <xdr:col>25</xdr:col>
      <xdr:colOff>457200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20935950" y="2019300"/>
        <a:ext cx="4591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219075</xdr:colOff>
      <xdr:row>40</xdr:row>
      <xdr:rowOff>85725</xdr:rowOff>
    </xdr:from>
    <xdr:to>
      <xdr:col>25</xdr:col>
      <xdr:colOff>276225</xdr:colOff>
      <xdr:row>54</xdr:row>
      <xdr:rowOff>9525</xdr:rowOff>
    </xdr:to>
    <xdr:graphicFrame>
      <xdr:nvGraphicFramePr>
        <xdr:cNvPr id="3" name="Chart 3"/>
        <xdr:cNvGraphicFramePr/>
      </xdr:nvGraphicFramePr>
      <xdr:xfrm>
        <a:off x="20774025" y="7248525"/>
        <a:ext cx="45720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abSelected="1" zoomScale="50" zoomScaleNormal="50" workbookViewId="0" topLeftCell="B1">
      <selection activeCell="O115" sqref="O115"/>
    </sheetView>
  </sheetViews>
  <sheetFormatPr defaultColWidth="11.421875" defaultRowHeight="12.75"/>
  <cols>
    <col min="1" max="1" width="28.57421875" style="1" customWidth="1"/>
    <col min="2" max="2" width="11.28125" style="1" customWidth="1"/>
    <col min="3" max="3" width="18.7109375" style="1" customWidth="1"/>
    <col min="4" max="4" width="20.7109375" style="1" customWidth="1"/>
    <col min="5" max="5" width="18.57421875" style="1" customWidth="1"/>
    <col min="6" max="6" width="20.140625" style="1" customWidth="1"/>
    <col min="7" max="7" width="17.140625" style="1" customWidth="1"/>
    <col min="8" max="8" width="15.57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3" width="11.28125" style="1" customWidth="1"/>
    <col min="14" max="14" width="9.7109375" style="1" customWidth="1"/>
    <col min="15" max="15" width="14.7109375" style="1" customWidth="1"/>
    <col min="16" max="16384" width="11.28125" style="1" customWidth="1"/>
  </cols>
  <sheetData>
    <row r="1" spans="1:19" ht="1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3" spans="1:19" ht="12">
      <c r="A3" s="1" t="s">
        <v>19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3">
        <f aca="true" t="shared" si="0" ref="H3:H34">(E3-C3)/75</f>
        <v>0</v>
      </c>
      <c r="I3" s="3">
        <f aca="true" t="shared" si="1" ref="I3:I34">F3*(0.0007048)</f>
        <v>26.50048</v>
      </c>
      <c r="J3" s="3">
        <f aca="true" t="shared" si="2" ref="J3:J34">E3*(0.03)</f>
        <v>22.5</v>
      </c>
      <c r="K3" s="3">
        <f>D3*(0.09565)</f>
        <v>54.99875000000001</v>
      </c>
      <c r="L3" s="3">
        <f>D3*(0.09565)</f>
        <v>54.99875000000001</v>
      </c>
      <c r="M3" s="3">
        <f>G3*(0.0392875)</f>
        <v>55.0025</v>
      </c>
      <c r="N3" s="1">
        <v>6</v>
      </c>
      <c r="O3" s="1">
        <v>1.64</v>
      </c>
      <c r="P3" s="3">
        <v>110</v>
      </c>
      <c r="Q3" s="3">
        <f aca="true" t="shared" si="3" ref="Q3:Q63">C3/2.12</f>
        <v>353.77358490566036</v>
      </c>
      <c r="R3" s="1">
        <v>4</v>
      </c>
      <c r="S3" s="1">
        <v>15</v>
      </c>
    </row>
    <row r="4" spans="1:19" ht="14.25">
      <c r="A4" s="1">
        <f>1990+B4</f>
        <v>1991</v>
      </c>
      <c r="B4" s="1">
        <v>1</v>
      </c>
      <c r="C4" s="3">
        <f>C3+H3+K3+M3+N3+O3-P3</f>
        <v>757.64125</v>
      </c>
      <c r="D4" s="3">
        <f aca="true" t="shared" si="4" ref="D4:D35">D3+P3-K3-L3-O3</f>
        <v>573.3625000000001</v>
      </c>
      <c r="E4" s="3">
        <f aca="true" t="shared" si="5" ref="E4:E35">E3-H3+I3-J3-R3</f>
        <v>750.00048</v>
      </c>
      <c r="F4" s="3">
        <f aca="true" t="shared" si="6" ref="F4:F35">F3-I3+J3+R3</f>
        <v>37599.99952</v>
      </c>
      <c r="G4" s="3">
        <f aca="true" t="shared" si="7" ref="G4:G35">G3+L3-M3</f>
        <v>1399.99625</v>
      </c>
      <c r="H4" s="3">
        <f t="shared" si="0"/>
        <v>-0.101876933333333</v>
      </c>
      <c r="I4" s="3">
        <f t="shared" si="1"/>
        <v>26.500479661695998</v>
      </c>
      <c r="J4" s="3">
        <f t="shared" si="2"/>
        <v>22.5000144</v>
      </c>
      <c r="K4" s="3">
        <f aca="true" t="shared" si="8" ref="K4:K35">D3*(0.09565)</f>
        <v>54.99875000000001</v>
      </c>
      <c r="L4" s="3">
        <f aca="true" t="shared" si="9" ref="L4:L35">D3*(0.09565)</f>
        <v>54.99875000000001</v>
      </c>
      <c r="M4" s="3">
        <f aca="true" t="shared" si="10" ref="M4:M35">G3*(0.0392875)</f>
        <v>55.0025</v>
      </c>
      <c r="N4" s="4">
        <f>$N$3*(1.022)^B4</f>
        <v>6.132</v>
      </c>
      <c r="O4" s="1">
        <f>(-0.02444444)*(B4)+1.64</f>
        <v>1.61555556</v>
      </c>
      <c r="P4" s="3">
        <f aca="true" t="shared" si="11" ref="P4:P35">D3*0.1913+(N3+O3)*0.36</f>
        <v>112.7479</v>
      </c>
      <c r="Q4" s="3">
        <f t="shared" si="3"/>
        <v>357.37794811320754</v>
      </c>
      <c r="R4" s="1">
        <f>4*(E3/750)</f>
        <v>4</v>
      </c>
      <c r="S4" s="1">
        <f aca="true" t="shared" si="12" ref="S4:S35">$S$3+(Q4-$Q$3)*(0.01)</f>
        <v>15.036043632075472</v>
      </c>
    </row>
    <row r="5" spans="1:19" ht="14.25">
      <c r="A5" s="1">
        <f aca="true" t="shared" si="13" ref="A5:A68">1990+B5</f>
        <v>1992</v>
      </c>
      <c r="B5" s="1">
        <v>2</v>
      </c>
      <c r="C5" s="3">
        <f aca="true" t="shared" si="14" ref="C5:C35">C4+H4+K4+M4+N4+O4-P4</f>
        <v>762.5402786266667</v>
      </c>
      <c r="D5" s="3">
        <f t="shared" si="4"/>
        <v>574.4973444400001</v>
      </c>
      <c r="E5" s="3">
        <f t="shared" si="5"/>
        <v>750.1028221950293</v>
      </c>
      <c r="F5" s="3">
        <f t="shared" si="6"/>
        <v>37599.9990547383</v>
      </c>
      <c r="G5" s="3">
        <f t="shared" si="7"/>
        <v>1399.9924999999998</v>
      </c>
      <c r="H5" s="3">
        <f t="shared" si="0"/>
        <v>-0.16583275242183237</v>
      </c>
      <c r="I5" s="3">
        <f t="shared" si="1"/>
        <v>26.500479333779552</v>
      </c>
      <c r="J5" s="3">
        <f t="shared" si="2"/>
        <v>22.503084665850878</v>
      </c>
      <c r="K5" s="3">
        <f t="shared" si="8"/>
        <v>54.842123125000015</v>
      </c>
      <c r="L5" s="3">
        <f t="shared" si="9"/>
        <v>54.842123125000015</v>
      </c>
      <c r="M5" s="3">
        <f t="shared" si="10"/>
        <v>55.00235267187499</v>
      </c>
      <c r="N5" s="4">
        <f aca="true" t="shared" si="15" ref="N5:N14">$N$3*(1.022)^B5</f>
        <v>6.266904</v>
      </c>
      <c r="O5" s="1">
        <f aca="true" t="shared" si="16" ref="O5:O14">(-0.02444444)*(B5)+1.64</f>
        <v>1.5911111199999999</v>
      </c>
      <c r="P5" s="3">
        <f t="shared" si="11"/>
        <v>112.47336625160001</v>
      </c>
      <c r="Q5" s="3">
        <f t="shared" si="3"/>
        <v>359.688810672956</v>
      </c>
      <c r="R5" s="1">
        <f aca="true" t="shared" si="17" ref="R5:R63">4*(E4/750)</f>
        <v>4.00000256</v>
      </c>
      <c r="S5" s="1">
        <f t="shared" si="12"/>
        <v>15.059152257672956</v>
      </c>
    </row>
    <row r="6" spans="1:19" ht="14.25">
      <c r="A6" s="1">
        <f t="shared" si="13"/>
        <v>1993</v>
      </c>
      <c r="B6" s="1">
        <v>3</v>
      </c>
      <c r="C6" s="3">
        <f t="shared" si="14"/>
        <v>767.6035705395199</v>
      </c>
      <c r="D6" s="3">
        <f t="shared" si="4"/>
        <v>575.6953533216</v>
      </c>
      <c r="E6" s="3">
        <f t="shared" si="5"/>
        <v>750.2660470553798</v>
      </c>
      <c r="F6" s="3">
        <f t="shared" si="6"/>
        <v>37600.00166263037</v>
      </c>
      <c r="G6" s="3">
        <f t="shared" si="7"/>
        <v>1399.8322704531247</v>
      </c>
      <c r="H6" s="3">
        <f t="shared" si="0"/>
        <v>-0.23116697978853457</v>
      </c>
      <c r="I6" s="3">
        <f t="shared" si="1"/>
        <v>26.500481171821885</v>
      </c>
      <c r="J6" s="3">
        <f t="shared" si="2"/>
        <v>22.507981411661394</v>
      </c>
      <c r="K6" s="3">
        <f t="shared" si="8"/>
        <v>54.95067099568602</v>
      </c>
      <c r="L6" s="3">
        <f t="shared" si="9"/>
        <v>54.95067099568602</v>
      </c>
      <c r="M6" s="3">
        <f t="shared" si="10"/>
        <v>55.002205343749985</v>
      </c>
      <c r="N6" s="4">
        <f t="shared" si="15"/>
        <v>6.404775888</v>
      </c>
      <c r="O6" s="1">
        <f t="shared" si="16"/>
        <v>1.56666668</v>
      </c>
      <c r="P6" s="3">
        <f t="shared" si="11"/>
        <v>112.73022743457201</v>
      </c>
      <c r="Q6" s="3">
        <f t="shared" si="3"/>
        <v>362.07715591486783</v>
      </c>
      <c r="R6" s="1">
        <f t="shared" si="17"/>
        <v>4.000548385040156</v>
      </c>
      <c r="S6" s="1">
        <f t="shared" si="12"/>
        <v>15.083035710092075</v>
      </c>
    </row>
    <row r="7" spans="1:19" ht="14.25">
      <c r="A7" s="1">
        <f t="shared" si="13"/>
        <v>1994</v>
      </c>
      <c r="B7" s="1">
        <v>4</v>
      </c>
      <c r="C7" s="3">
        <f t="shared" si="14"/>
        <v>772.5664950325953</v>
      </c>
      <c r="D7" s="3">
        <f t="shared" si="4"/>
        <v>576.9575720848001</v>
      </c>
      <c r="E7" s="3">
        <f t="shared" si="5"/>
        <v>750.4891654102887</v>
      </c>
      <c r="F7" s="3">
        <f t="shared" si="6"/>
        <v>37600.00971125525</v>
      </c>
      <c r="G7" s="3">
        <f t="shared" si="7"/>
        <v>1399.780736105061</v>
      </c>
      <c r="H7" s="3">
        <f t="shared" si="0"/>
        <v>-0.2943643949640879</v>
      </c>
      <c r="I7" s="3">
        <f t="shared" si="1"/>
        <v>26.5004868444927</v>
      </c>
      <c r="J7" s="3">
        <f t="shared" si="2"/>
        <v>22.51467496230866</v>
      </c>
      <c r="K7" s="3">
        <f t="shared" si="8"/>
        <v>55.065260545211046</v>
      </c>
      <c r="L7" s="3">
        <f t="shared" si="9"/>
        <v>55.065260545211046</v>
      </c>
      <c r="M7" s="3">
        <f t="shared" si="10"/>
        <v>54.99591032542713</v>
      </c>
      <c r="N7" s="4">
        <f t="shared" si="15"/>
        <v>6.545680957536</v>
      </c>
      <c r="O7" s="1">
        <f t="shared" si="16"/>
        <v>1.5422222399999999</v>
      </c>
      <c r="P7" s="3">
        <f t="shared" si="11"/>
        <v>113.00024041490208</v>
      </c>
      <c r="Q7" s="3">
        <f t="shared" si="3"/>
        <v>364.41815803424305</v>
      </c>
      <c r="R7" s="1">
        <f t="shared" si="17"/>
        <v>4.001418917628692</v>
      </c>
      <c r="S7" s="1">
        <f t="shared" si="12"/>
        <v>15.106445731285827</v>
      </c>
    </row>
    <row r="8" spans="1:19" ht="14.25">
      <c r="A8" s="1">
        <f t="shared" si="13"/>
        <v>1995</v>
      </c>
      <c r="B8" s="1">
        <v>5</v>
      </c>
      <c r="C8" s="3">
        <f t="shared" si="14"/>
        <v>777.4209642909033</v>
      </c>
      <c r="D8" s="3">
        <f t="shared" si="4"/>
        <v>578.2850691692802</v>
      </c>
      <c r="E8" s="3">
        <f t="shared" si="5"/>
        <v>750.7679227698081</v>
      </c>
      <c r="F8" s="3">
        <f t="shared" si="6"/>
        <v>37600.02531829069</v>
      </c>
      <c r="G8" s="3">
        <f t="shared" si="7"/>
        <v>1399.8500863248448</v>
      </c>
      <c r="H8" s="3">
        <f t="shared" si="0"/>
        <v>-0.3553738869479351</v>
      </c>
      <c r="I8" s="3">
        <f t="shared" si="1"/>
        <v>26.500497844331278</v>
      </c>
      <c r="J8" s="3">
        <f t="shared" si="2"/>
        <v>22.523037683094245</v>
      </c>
      <c r="K8" s="3">
        <f t="shared" si="8"/>
        <v>55.18599176991113</v>
      </c>
      <c r="L8" s="3">
        <f t="shared" si="9"/>
        <v>55.18599176991113</v>
      </c>
      <c r="M8" s="3">
        <f t="shared" si="10"/>
        <v>54.993885669727575</v>
      </c>
      <c r="N8" s="4">
        <f t="shared" si="15"/>
        <v>6.689685938601793</v>
      </c>
      <c r="O8" s="1">
        <f t="shared" si="16"/>
        <v>1.5177778</v>
      </c>
      <c r="P8" s="3">
        <f t="shared" si="11"/>
        <v>113.28362869093522</v>
      </c>
      <c r="Q8" s="3">
        <f t="shared" si="3"/>
        <v>366.70800202401097</v>
      </c>
      <c r="R8" s="1">
        <f t="shared" si="17"/>
        <v>4.002608882188206</v>
      </c>
      <c r="S8" s="1">
        <f t="shared" si="12"/>
        <v>15.129344171183506</v>
      </c>
    </row>
    <row r="9" spans="1:19" ht="14.25">
      <c r="A9" s="1">
        <f t="shared" si="13"/>
        <v>1996</v>
      </c>
      <c r="B9" s="1">
        <v>6</v>
      </c>
      <c r="C9" s="3">
        <f t="shared" si="14"/>
        <v>782.1693028912605</v>
      </c>
      <c r="D9" s="3">
        <f t="shared" si="4"/>
        <v>579.6789365203932</v>
      </c>
      <c r="E9" s="3">
        <f t="shared" si="5"/>
        <v>751.098147935805</v>
      </c>
      <c r="F9" s="3">
        <f t="shared" si="6"/>
        <v>37600.05046701164</v>
      </c>
      <c r="G9" s="3">
        <f t="shared" si="7"/>
        <v>1400.0421924250284</v>
      </c>
      <c r="H9" s="3">
        <f t="shared" si="0"/>
        <v>-0.41428206607274054</v>
      </c>
      <c r="I9" s="3">
        <f t="shared" si="1"/>
        <v>26.500515569149805</v>
      </c>
      <c r="J9" s="3">
        <f t="shared" si="2"/>
        <v>22.532944438074146</v>
      </c>
      <c r="K9" s="3">
        <f t="shared" si="8"/>
        <v>55.312966866041656</v>
      </c>
      <c r="L9" s="3">
        <f t="shared" si="9"/>
        <v>55.312966866041656</v>
      </c>
      <c r="M9" s="3">
        <f t="shared" si="10"/>
        <v>54.99661026648734</v>
      </c>
      <c r="N9" s="4">
        <f t="shared" si="15"/>
        <v>6.836859029251032</v>
      </c>
      <c r="O9" s="1">
        <f t="shared" si="16"/>
        <v>1.4933333599999998</v>
      </c>
      <c r="P9" s="3">
        <f t="shared" si="11"/>
        <v>113.58062067797994</v>
      </c>
      <c r="Q9" s="3">
        <f t="shared" si="3"/>
        <v>368.94778438267</v>
      </c>
      <c r="R9" s="1">
        <f t="shared" si="17"/>
        <v>4.004095588105644</v>
      </c>
      <c r="S9" s="1">
        <f t="shared" si="12"/>
        <v>15.151741994770097</v>
      </c>
    </row>
    <row r="10" spans="1:19" ht="14.25">
      <c r="A10" s="1">
        <f t="shared" si="13"/>
        <v>1997</v>
      </c>
      <c r="B10" s="1">
        <v>7</v>
      </c>
      <c r="C10" s="3">
        <f t="shared" si="14"/>
        <v>786.8141696689878</v>
      </c>
      <c r="D10" s="3">
        <f t="shared" si="4"/>
        <v>581.14029010629</v>
      </c>
      <c r="E10" s="3">
        <f t="shared" si="5"/>
        <v>751.4759055448476</v>
      </c>
      <c r="F10" s="3">
        <f t="shared" si="6"/>
        <v>37600.08699146868</v>
      </c>
      <c r="G10" s="3">
        <f t="shared" si="7"/>
        <v>1400.3585490245828</v>
      </c>
      <c r="H10" s="3">
        <f t="shared" si="0"/>
        <v>-0.4711768549885361</v>
      </c>
      <c r="I10" s="3">
        <f t="shared" si="1"/>
        <v>26.500541311587124</v>
      </c>
      <c r="J10" s="3">
        <f t="shared" si="2"/>
        <v>22.544277166345427</v>
      </c>
      <c r="K10" s="3">
        <f t="shared" si="8"/>
        <v>55.44629027817562</v>
      </c>
      <c r="L10" s="3">
        <f t="shared" si="9"/>
        <v>55.44629027817562</v>
      </c>
      <c r="M10" s="3">
        <f t="shared" si="10"/>
        <v>55.0041576348983</v>
      </c>
      <c r="N10" s="4">
        <f t="shared" si="15"/>
        <v>6.987269927894555</v>
      </c>
      <c r="O10" s="1">
        <f t="shared" si="16"/>
        <v>1.46888892</v>
      </c>
      <c r="P10" s="3">
        <f t="shared" si="11"/>
        <v>113.8914498164816</v>
      </c>
      <c r="Q10" s="3">
        <f t="shared" si="3"/>
        <v>371.1387592778244</v>
      </c>
      <c r="R10" s="1">
        <f t="shared" si="17"/>
        <v>4.005856788990959</v>
      </c>
      <c r="S10" s="1">
        <f t="shared" si="12"/>
        <v>15.17365174372164</v>
      </c>
    </row>
    <row r="11" spans="1:19" ht="14.25">
      <c r="A11" s="1">
        <f t="shared" si="13"/>
        <v>1998</v>
      </c>
      <c r="B11" s="1">
        <v>8</v>
      </c>
      <c r="C11" s="3">
        <f t="shared" si="14"/>
        <v>791.3581497584862</v>
      </c>
      <c r="D11" s="3">
        <f t="shared" si="4"/>
        <v>582.6702704464202</v>
      </c>
      <c r="E11" s="3">
        <f t="shared" si="5"/>
        <v>751.8974897560869</v>
      </c>
      <c r="F11" s="3">
        <f t="shared" si="6"/>
        <v>37600.13658411243</v>
      </c>
      <c r="G11" s="3">
        <f t="shared" si="7"/>
        <v>1400.80068166786</v>
      </c>
      <c r="H11" s="3">
        <f t="shared" si="0"/>
        <v>-0.5261421333653243</v>
      </c>
      <c r="I11" s="3">
        <f t="shared" si="1"/>
        <v>26.50057626448244</v>
      </c>
      <c r="J11" s="3">
        <f t="shared" si="2"/>
        <v>22.556924692682607</v>
      </c>
      <c r="K11" s="3">
        <f t="shared" si="8"/>
        <v>55.58606874866664</v>
      </c>
      <c r="L11" s="3">
        <f t="shared" si="9"/>
        <v>55.58606874866664</v>
      </c>
      <c r="M11" s="3">
        <f t="shared" si="10"/>
        <v>55.01658649480329</v>
      </c>
      <c r="N11" s="4">
        <f t="shared" si="15"/>
        <v>7.140989866308235</v>
      </c>
      <c r="O11" s="1">
        <f t="shared" si="16"/>
        <v>1.4444444799999998</v>
      </c>
      <c r="P11" s="3">
        <f t="shared" si="11"/>
        <v>114.2163546825753</v>
      </c>
      <c r="Q11" s="3">
        <f t="shared" si="3"/>
        <v>373.2821461124935</v>
      </c>
      <c r="R11" s="1">
        <f t="shared" si="17"/>
        <v>4.007871496239187</v>
      </c>
      <c r="S11" s="1">
        <f t="shared" si="12"/>
        <v>15.19508561206833</v>
      </c>
    </row>
    <row r="12" spans="1:19" ht="14.25">
      <c r="A12" s="1">
        <f t="shared" si="13"/>
        <v>1999</v>
      </c>
      <c r="B12" s="1">
        <v>9</v>
      </c>
      <c r="C12" s="3">
        <f t="shared" si="14"/>
        <v>795.8037425323238</v>
      </c>
      <c r="D12" s="3">
        <f t="shared" si="4"/>
        <v>584.2700431516622</v>
      </c>
      <c r="E12" s="3">
        <f t="shared" si="5"/>
        <v>752.3594119650128</v>
      </c>
      <c r="F12" s="3">
        <f t="shared" si="6"/>
        <v>37600.20080403687</v>
      </c>
      <c r="G12" s="3">
        <f t="shared" si="7"/>
        <v>1401.3701639217234</v>
      </c>
      <c r="H12" s="3">
        <f t="shared" si="0"/>
        <v>-0.57925774089748</v>
      </c>
      <c r="I12" s="3">
        <f t="shared" si="1"/>
        <v>26.500621526685183</v>
      </c>
      <c r="J12" s="3">
        <f t="shared" si="2"/>
        <v>22.57078235895038</v>
      </c>
      <c r="K12" s="3">
        <f t="shared" si="8"/>
        <v>55.7324113682001</v>
      </c>
      <c r="L12" s="3">
        <f t="shared" si="9"/>
        <v>55.7324113682001</v>
      </c>
      <c r="M12" s="3">
        <f t="shared" si="10"/>
        <v>55.03395678102605</v>
      </c>
      <c r="N12" s="4">
        <f t="shared" si="15"/>
        <v>7.298091643367018</v>
      </c>
      <c r="O12" s="1">
        <f t="shared" si="16"/>
        <v>1.42000004</v>
      </c>
      <c r="P12" s="3">
        <f t="shared" si="11"/>
        <v>114.55557910107115</v>
      </c>
      <c r="Q12" s="3">
        <f t="shared" si="3"/>
        <v>375.3791238360018</v>
      </c>
      <c r="R12" s="1">
        <f t="shared" si="17"/>
        <v>4.010119945365797</v>
      </c>
      <c r="S12" s="1">
        <f t="shared" si="12"/>
        <v>15.216055389303413</v>
      </c>
    </row>
    <row r="13" spans="1:19" ht="14.25">
      <c r="A13" s="1">
        <f t="shared" si="13"/>
        <v>2000</v>
      </c>
      <c r="B13" s="1">
        <v>10</v>
      </c>
      <c r="C13" s="3">
        <f t="shared" si="14"/>
        <v>800.1533655229484</v>
      </c>
      <c r="D13" s="3">
        <f t="shared" si="4"/>
        <v>585.9407994763332</v>
      </c>
      <c r="E13" s="3">
        <f t="shared" si="5"/>
        <v>752.8583889282793</v>
      </c>
      <c r="F13" s="3">
        <f t="shared" si="6"/>
        <v>37600.281084814495</v>
      </c>
      <c r="G13" s="3">
        <f t="shared" si="7"/>
        <v>1402.0686185088973</v>
      </c>
      <c r="H13" s="3">
        <f t="shared" si="0"/>
        <v>-0.6305996879289221</v>
      </c>
      <c r="I13" s="3">
        <f t="shared" si="1"/>
        <v>26.500678108577254</v>
      </c>
      <c r="J13" s="3">
        <f t="shared" si="2"/>
        <v>22.585751667848378</v>
      </c>
      <c r="K13" s="3">
        <f t="shared" si="8"/>
        <v>55.885429627456496</v>
      </c>
      <c r="L13" s="3">
        <f t="shared" si="9"/>
        <v>55.885429627456496</v>
      </c>
      <c r="M13" s="3">
        <f t="shared" si="10"/>
        <v>55.0563303150747</v>
      </c>
      <c r="N13" s="4">
        <f t="shared" si="15"/>
        <v>7.458649659521091</v>
      </c>
      <c r="O13" s="1">
        <f t="shared" si="16"/>
        <v>1.3955555999999998</v>
      </c>
      <c r="P13" s="3">
        <f t="shared" si="11"/>
        <v>114.90937226092511</v>
      </c>
      <c r="Q13" s="3">
        <f t="shared" si="3"/>
        <v>377.4308327938436</v>
      </c>
      <c r="R13" s="1">
        <f t="shared" si="17"/>
        <v>4.012583530480068</v>
      </c>
      <c r="S13" s="1">
        <f t="shared" si="12"/>
        <v>15.236572478881833</v>
      </c>
    </row>
    <row r="14" spans="1:19" ht="14.25">
      <c r="A14" s="1">
        <f t="shared" si="13"/>
        <v>2001</v>
      </c>
      <c r="B14" s="1">
        <v>11</v>
      </c>
      <c r="C14" s="3">
        <f t="shared" si="14"/>
        <v>804.4093587761466</v>
      </c>
      <c r="D14" s="3">
        <f t="shared" si="4"/>
        <v>587.6837568823454</v>
      </c>
      <c r="E14" s="3">
        <f t="shared" si="5"/>
        <v>753.3913315264571</v>
      </c>
      <c r="F14" s="3">
        <f t="shared" si="6"/>
        <v>37600.37874190425</v>
      </c>
      <c r="G14" s="3">
        <f t="shared" si="7"/>
        <v>1402.897717821279</v>
      </c>
      <c r="H14" s="3">
        <f t="shared" si="0"/>
        <v>-0.6802403633291942</v>
      </c>
      <c r="I14" s="3">
        <f t="shared" si="1"/>
        <v>26.500746937294114</v>
      </c>
      <c r="J14" s="3">
        <f t="shared" si="2"/>
        <v>22.60173994579371</v>
      </c>
      <c r="K14" s="3">
        <f t="shared" si="8"/>
        <v>56.04523746991127</v>
      </c>
      <c r="L14" s="3">
        <f t="shared" si="9"/>
        <v>56.04523746991127</v>
      </c>
      <c r="M14" s="3">
        <f t="shared" si="10"/>
        <v>55.0837708496683</v>
      </c>
      <c r="N14" s="4">
        <f t="shared" si="15"/>
        <v>7.622739952030555</v>
      </c>
      <c r="O14" s="1">
        <f t="shared" si="16"/>
        <v>1.3711111599999999</v>
      </c>
      <c r="P14" s="3">
        <f t="shared" si="11"/>
        <v>115.27798883325012</v>
      </c>
      <c r="Q14" s="3">
        <f t="shared" si="3"/>
        <v>379.4383767812012</v>
      </c>
      <c r="R14" s="1">
        <f t="shared" si="17"/>
        <v>4.0152447409508225</v>
      </c>
      <c r="S14" s="1">
        <f t="shared" si="12"/>
        <v>15.256647918755409</v>
      </c>
    </row>
    <row r="15" spans="1:19" ht="14.25">
      <c r="A15" s="1">
        <f t="shared" si="13"/>
        <v>2002</v>
      </c>
      <c r="B15" s="1">
        <v>12</v>
      </c>
      <c r="C15" s="3">
        <f t="shared" si="14"/>
        <v>808.5739890111776</v>
      </c>
      <c r="D15" s="3">
        <f t="shared" si="4"/>
        <v>589.5001596157729</v>
      </c>
      <c r="E15" s="3">
        <f t="shared" si="5"/>
        <v>753.9553341403358</v>
      </c>
      <c r="F15" s="3">
        <f t="shared" si="6"/>
        <v>37600.4949796537</v>
      </c>
      <c r="G15" s="3">
        <f t="shared" si="7"/>
        <v>1403.8591844415218</v>
      </c>
      <c r="H15" s="3">
        <f t="shared" si="0"/>
        <v>-0.7282487316112232</v>
      </c>
      <c r="I15" s="3">
        <f t="shared" si="1"/>
        <v>26.500828861659926</v>
      </c>
      <c r="J15" s="3">
        <f t="shared" si="2"/>
        <v>22.618660024210072</v>
      </c>
      <c r="K15" s="3">
        <f t="shared" si="8"/>
        <v>56.211951345796344</v>
      </c>
      <c r="L15" s="3">
        <f t="shared" si="9"/>
        <v>56.211951345796344</v>
      </c>
      <c r="M15" s="3">
        <f t="shared" si="10"/>
        <v>55.116344088903496</v>
      </c>
      <c r="N15" s="4">
        <f aca="true" t="shared" si="18" ref="N15:N23">$N$3*(1.022)^B15</f>
        <v>7.790440230975227</v>
      </c>
      <c r="O15" s="1">
        <f aca="true" t="shared" si="19" ref="O15:O23">(-0.02444444)*(B15)+1.64</f>
        <v>1.34666672</v>
      </c>
      <c r="P15" s="3">
        <f t="shared" si="11"/>
        <v>115.66168909192368</v>
      </c>
      <c r="Q15" s="3">
        <f t="shared" si="3"/>
        <v>381.4028250052724</v>
      </c>
      <c r="R15" s="1">
        <f t="shared" si="17"/>
        <v>4.018087101474437</v>
      </c>
      <c r="S15" s="1">
        <f t="shared" si="12"/>
        <v>15.27629240099612</v>
      </c>
    </row>
    <row r="16" spans="1:19" ht="14.25">
      <c r="A16" s="1">
        <f t="shared" si="13"/>
        <v>2003</v>
      </c>
      <c r="B16" s="1">
        <v>13</v>
      </c>
      <c r="C16" s="3">
        <f t="shared" si="14"/>
        <v>812.6494535733178</v>
      </c>
      <c r="D16" s="3">
        <f t="shared" si="4"/>
        <v>591.3912792961038</v>
      </c>
      <c r="E16" s="3">
        <f t="shared" si="5"/>
        <v>754.5476646079225</v>
      </c>
      <c r="F16" s="3">
        <f t="shared" si="6"/>
        <v>37600.63089791772</v>
      </c>
      <c r="G16" s="3">
        <f t="shared" si="7"/>
        <v>1404.9547916984145</v>
      </c>
      <c r="H16" s="3">
        <f t="shared" si="0"/>
        <v>-0.7746905195386049</v>
      </c>
      <c r="I16" s="3">
        <f t="shared" si="1"/>
        <v>26.50092465685241</v>
      </c>
      <c r="J16" s="3">
        <f t="shared" si="2"/>
        <v>22.636429938237672</v>
      </c>
      <c r="K16" s="3">
        <f t="shared" si="8"/>
        <v>56.385690267248684</v>
      </c>
      <c r="L16" s="3">
        <f t="shared" si="9"/>
        <v>56.385690267248684</v>
      </c>
      <c r="M16" s="3">
        <f t="shared" si="10"/>
        <v>55.154117708746284</v>
      </c>
      <c r="N16" s="4">
        <f t="shared" si="18"/>
        <v>7.961829916056683</v>
      </c>
      <c r="O16" s="1">
        <f t="shared" si="19"/>
        <v>1.3222222799999999</v>
      </c>
      <c r="P16" s="3">
        <f t="shared" si="11"/>
        <v>116.06073903684843</v>
      </c>
      <c r="Q16" s="3">
        <f t="shared" si="3"/>
        <v>383.3252139496782</v>
      </c>
      <c r="R16" s="1">
        <f t="shared" si="17"/>
        <v>4.021095115415124</v>
      </c>
      <c r="S16" s="1">
        <f t="shared" si="12"/>
        <v>15.295516290440178</v>
      </c>
    </row>
    <row r="17" spans="1:19" ht="14.25">
      <c r="A17" s="1">
        <f t="shared" si="13"/>
        <v>2004</v>
      </c>
      <c r="B17" s="1">
        <v>14</v>
      </c>
      <c r="C17" s="3">
        <f t="shared" si="14"/>
        <v>816.6378841889825</v>
      </c>
      <c r="D17" s="3">
        <f t="shared" si="4"/>
        <v>593.3584155184548</v>
      </c>
      <c r="E17" s="3">
        <f t="shared" si="5"/>
        <v>755.1657547306605</v>
      </c>
      <c r="F17" s="3">
        <f t="shared" si="6"/>
        <v>37600.78749831452</v>
      </c>
      <c r="G17" s="3">
        <f t="shared" si="7"/>
        <v>1406.186364256917</v>
      </c>
      <c r="H17" s="3">
        <f t="shared" si="0"/>
        <v>-0.8196283927776267</v>
      </c>
      <c r="I17" s="3">
        <f t="shared" si="1"/>
        <v>26.501035028812076</v>
      </c>
      <c r="J17" s="3">
        <f t="shared" si="2"/>
        <v>22.654972641919816</v>
      </c>
      <c r="K17" s="3">
        <f t="shared" si="8"/>
        <v>56.56657586467234</v>
      </c>
      <c r="L17" s="3">
        <f t="shared" si="9"/>
        <v>56.56657586467234</v>
      </c>
      <c r="M17" s="3">
        <f t="shared" si="10"/>
        <v>55.197161378851455</v>
      </c>
      <c r="N17" s="4">
        <f t="shared" si="18"/>
        <v>8.136990174209929</v>
      </c>
      <c r="O17" s="1">
        <f t="shared" si="19"/>
        <v>1.29777784</v>
      </c>
      <c r="P17" s="3">
        <f t="shared" si="11"/>
        <v>116.47541051992505</v>
      </c>
      <c r="Q17" s="3">
        <f t="shared" si="3"/>
        <v>385.20654914574646</v>
      </c>
      <c r="R17" s="1">
        <f t="shared" si="17"/>
        <v>4.024254211242253</v>
      </c>
      <c r="S17" s="1">
        <f t="shared" si="12"/>
        <v>15.31432964240086</v>
      </c>
    </row>
    <row r="18" spans="1:19" ht="14.25">
      <c r="A18" s="1">
        <f t="shared" si="13"/>
        <v>2005</v>
      </c>
      <c r="B18" s="1">
        <v>15</v>
      </c>
      <c r="C18" s="3">
        <f t="shared" si="14"/>
        <v>820.5413505340135</v>
      </c>
      <c r="D18" s="3">
        <f t="shared" si="4"/>
        <v>595.4028964690351</v>
      </c>
      <c r="E18" s="3">
        <f t="shared" si="5"/>
        <v>755.8071912990882</v>
      </c>
      <c r="F18" s="3">
        <f t="shared" si="6"/>
        <v>37600.965690138866</v>
      </c>
      <c r="G18" s="3">
        <f t="shared" si="7"/>
        <v>1407.5557787427379</v>
      </c>
      <c r="H18" s="3">
        <f t="shared" si="0"/>
        <v>-0.8631221231323374</v>
      </c>
      <c r="I18" s="3">
        <f t="shared" si="1"/>
        <v>26.501160618409873</v>
      </c>
      <c r="J18" s="3">
        <f t="shared" si="2"/>
        <v>22.674215738972645</v>
      </c>
      <c r="K18" s="3">
        <f t="shared" si="8"/>
        <v>56.754732444340206</v>
      </c>
      <c r="L18" s="3">
        <f t="shared" si="9"/>
        <v>56.754732444340206</v>
      </c>
      <c r="M18" s="3">
        <f t="shared" si="10"/>
        <v>55.24554678574362</v>
      </c>
      <c r="N18" s="4">
        <f t="shared" si="18"/>
        <v>8.316003958042549</v>
      </c>
      <c r="O18" s="1">
        <f t="shared" si="19"/>
        <v>1.2733333999999998</v>
      </c>
      <c r="P18" s="3">
        <f t="shared" si="11"/>
        <v>116.90598137379597</v>
      </c>
      <c r="Q18" s="3">
        <f t="shared" si="3"/>
        <v>387.04780685566675</v>
      </c>
      <c r="R18" s="1">
        <f t="shared" si="17"/>
        <v>4.027550691896856</v>
      </c>
      <c r="S18" s="1">
        <f t="shared" si="12"/>
        <v>15.332742219500064</v>
      </c>
    </row>
    <row r="19" spans="1:19" ht="14.25">
      <c r="A19" s="1">
        <f t="shared" si="13"/>
        <v>2006</v>
      </c>
      <c r="B19" s="1">
        <v>16</v>
      </c>
      <c r="C19" s="3">
        <f t="shared" si="14"/>
        <v>824.3618636252115</v>
      </c>
      <c r="D19" s="3">
        <f t="shared" si="4"/>
        <v>597.5260795541507</v>
      </c>
      <c r="E19" s="3">
        <f t="shared" si="5"/>
        <v>756.469707609761</v>
      </c>
      <c r="F19" s="3">
        <f t="shared" si="6"/>
        <v>37601.16629595133</v>
      </c>
      <c r="G19" s="3">
        <f t="shared" si="7"/>
        <v>1409.0649644013342</v>
      </c>
      <c r="H19" s="3">
        <f t="shared" si="0"/>
        <v>-0.9052287468726733</v>
      </c>
      <c r="I19" s="3">
        <f t="shared" si="1"/>
        <v>26.501302005386496</v>
      </c>
      <c r="J19" s="3">
        <f t="shared" si="2"/>
        <v>22.69409122829283</v>
      </c>
      <c r="K19" s="3">
        <f t="shared" si="8"/>
        <v>56.95028704726322</v>
      </c>
      <c r="L19" s="3">
        <f t="shared" si="9"/>
        <v>56.95028704726322</v>
      </c>
      <c r="M19" s="3">
        <f t="shared" si="10"/>
        <v>55.299347657355305</v>
      </c>
      <c r="N19" s="4">
        <f t="shared" si="18"/>
        <v>8.498956045119485</v>
      </c>
      <c r="O19" s="1">
        <f t="shared" si="19"/>
        <v>1.24888896</v>
      </c>
      <c r="P19" s="3">
        <f t="shared" si="11"/>
        <v>117.35273554342174</v>
      </c>
      <c r="Q19" s="3">
        <f t="shared" si="3"/>
        <v>388.84993567226957</v>
      </c>
      <c r="R19" s="1">
        <f t="shared" si="17"/>
        <v>4.030971686928471</v>
      </c>
      <c r="S19" s="1">
        <f t="shared" si="12"/>
        <v>15.350763507666093</v>
      </c>
    </row>
    <row r="20" spans="1:19" ht="14.25">
      <c r="A20" s="1">
        <f t="shared" si="13"/>
        <v>2007</v>
      </c>
      <c r="B20" s="1">
        <v>17</v>
      </c>
      <c r="C20" s="3">
        <f t="shared" si="14"/>
        <v>828.1013790446551</v>
      </c>
      <c r="D20" s="3">
        <f t="shared" si="4"/>
        <v>599.7293520430459</v>
      </c>
      <c r="E20" s="3">
        <f t="shared" si="5"/>
        <v>757.1511754467989</v>
      </c>
      <c r="F20" s="3">
        <f t="shared" si="6"/>
        <v>37601.390056861164</v>
      </c>
      <c r="G20" s="3">
        <f t="shared" si="7"/>
        <v>1410.715903791242</v>
      </c>
      <c r="H20" s="3">
        <f t="shared" si="0"/>
        <v>-0.9460027146380828</v>
      </c>
      <c r="I20" s="3">
        <f t="shared" si="1"/>
        <v>26.50145971207575</v>
      </c>
      <c r="J20" s="3">
        <f t="shared" si="2"/>
        <v>22.714535263403967</v>
      </c>
      <c r="K20" s="3">
        <f t="shared" si="8"/>
        <v>57.15336950935452</v>
      </c>
      <c r="L20" s="3">
        <f t="shared" si="9"/>
        <v>57.15336950935452</v>
      </c>
      <c r="M20" s="3">
        <f t="shared" si="10"/>
        <v>55.358639788917415</v>
      </c>
      <c r="N20" s="4">
        <f t="shared" si="18"/>
        <v>8.685933078112114</v>
      </c>
      <c r="O20" s="1">
        <f t="shared" si="19"/>
        <v>1.2244445199999998</v>
      </c>
      <c r="P20" s="3">
        <f t="shared" si="11"/>
        <v>117.81596322055204</v>
      </c>
      <c r="Q20" s="3">
        <f t="shared" si="3"/>
        <v>390.61385803993164</v>
      </c>
      <c r="R20" s="1">
        <f t="shared" si="17"/>
        <v>4.034505107252059</v>
      </c>
      <c r="S20" s="1">
        <f t="shared" si="12"/>
        <v>15.368402731342712</v>
      </c>
    </row>
    <row r="21" spans="1:19" ht="14.25">
      <c r="A21" s="1">
        <f t="shared" si="13"/>
        <v>2008</v>
      </c>
      <c r="B21" s="1">
        <v>18</v>
      </c>
      <c r="C21" s="3">
        <f t="shared" si="14"/>
        <v>831.7618000058492</v>
      </c>
      <c r="D21" s="3">
        <f t="shared" si="4"/>
        <v>602.0141317248888</v>
      </c>
      <c r="E21" s="3">
        <f t="shared" si="5"/>
        <v>757.8495975028568</v>
      </c>
      <c r="F21" s="3">
        <f t="shared" si="6"/>
        <v>37601.63763751974</v>
      </c>
      <c r="G21" s="3">
        <f t="shared" si="7"/>
        <v>1412.510633511679</v>
      </c>
      <c r="H21" s="3">
        <f t="shared" si="0"/>
        <v>-0.9854960333732318</v>
      </c>
      <c r="I21" s="3">
        <f t="shared" si="1"/>
        <v>26.501634206923914</v>
      </c>
      <c r="J21" s="3">
        <f t="shared" si="2"/>
        <v>22.735487925085703</v>
      </c>
      <c r="K21" s="3">
        <f t="shared" si="8"/>
        <v>57.364112522917345</v>
      </c>
      <c r="L21" s="3">
        <f t="shared" si="9"/>
        <v>57.364112522917345</v>
      </c>
      <c r="M21" s="3">
        <f t="shared" si="10"/>
        <v>55.42350107019841</v>
      </c>
      <c r="N21" s="4">
        <f t="shared" si="18"/>
        <v>8.87702360583058</v>
      </c>
      <c r="O21" s="1">
        <f t="shared" si="19"/>
        <v>1.20000008</v>
      </c>
      <c r="P21" s="3">
        <f t="shared" si="11"/>
        <v>118.29596098115503</v>
      </c>
      <c r="Q21" s="3">
        <f t="shared" si="3"/>
        <v>392.34047170087223</v>
      </c>
      <c r="R21" s="1">
        <f t="shared" si="17"/>
        <v>4.038139602382928</v>
      </c>
      <c r="S21" s="1">
        <f t="shared" si="12"/>
        <v>15.385668867952118</v>
      </c>
    </row>
    <row r="22" spans="1:19" ht="14.25">
      <c r="A22" s="1">
        <f t="shared" si="13"/>
        <v>2009</v>
      </c>
      <c r="B22" s="1">
        <v>19</v>
      </c>
      <c r="C22" s="3">
        <f t="shared" si="14"/>
        <v>835.3449802702672</v>
      </c>
      <c r="D22" s="3">
        <f t="shared" si="4"/>
        <v>604.3818675802091</v>
      </c>
      <c r="E22" s="3">
        <f t="shared" si="5"/>
        <v>758.5631002156853</v>
      </c>
      <c r="F22" s="3">
        <f t="shared" si="6"/>
        <v>37601.90963084029</v>
      </c>
      <c r="G22" s="3">
        <f t="shared" si="7"/>
        <v>1414.451244964398</v>
      </c>
      <c r="H22" s="3">
        <f t="shared" si="0"/>
        <v>-1.0237584007277596</v>
      </c>
      <c r="I22" s="3">
        <f t="shared" si="1"/>
        <v>26.501825907816237</v>
      </c>
      <c r="J22" s="3">
        <f t="shared" si="2"/>
        <v>22.756893006470555</v>
      </c>
      <c r="K22" s="3">
        <f t="shared" si="8"/>
        <v>57.58265169948562</v>
      </c>
      <c r="L22" s="3">
        <f t="shared" si="9"/>
        <v>57.58265169948562</v>
      </c>
      <c r="M22" s="3">
        <f t="shared" si="10"/>
        <v>55.49401151409009</v>
      </c>
      <c r="N22" s="4">
        <f t="shared" si="18"/>
        <v>9.072318125158853</v>
      </c>
      <c r="O22" s="1">
        <f t="shared" si="19"/>
        <v>1.1755556399999998</v>
      </c>
      <c r="P22" s="3">
        <f t="shared" si="11"/>
        <v>118.79303192587022</v>
      </c>
      <c r="Q22" s="3">
        <f t="shared" si="3"/>
        <v>394.03065107088077</v>
      </c>
      <c r="R22" s="1">
        <f t="shared" si="17"/>
        <v>4.0418645200152366</v>
      </c>
      <c r="S22" s="1">
        <f t="shared" si="12"/>
        <v>15.402570661652204</v>
      </c>
    </row>
    <row r="23" spans="1:19" ht="14.25">
      <c r="A23" s="1">
        <f t="shared" si="13"/>
        <v>2010</v>
      </c>
      <c r="B23" s="1">
        <v>20</v>
      </c>
      <c r="C23" s="3">
        <f t="shared" si="14"/>
        <v>838.8527269224038</v>
      </c>
      <c r="D23" s="3">
        <f t="shared" si="4"/>
        <v>606.8340404671081</v>
      </c>
      <c r="E23" s="3">
        <f t="shared" si="5"/>
        <v>759.2899269977435</v>
      </c>
      <c r="F23" s="3">
        <f t="shared" si="6"/>
        <v>37602.20656245897</v>
      </c>
      <c r="G23" s="3">
        <f t="shared" si="7"/>
        <v>1416.5398851497937</v>
      </c>
      <c r="H23" s="3">
        <f t="shared" si="0"/>
        <v>-1.0608373323288045</v>
      </c>
      <c r="I23" s="3">
        <f t="shared" si="1"/>
        <v>26.50203518522108</v>
      </c>
      <c r="J23" s="3">
        <f t="shared" si="2"/>
        <v>22.778697809932304</v>
      </c>
      <c r="K23" s="3">
        <f t="shared" si="8"/>
        <v>57.809125634047014</v>
      </c>
      <c r="L23" s="3">
        <f t="shared" si="9"/>
        <v>57.809125634047014</v>
      </c>
      <c r="M23" s="3">
        <f t="shared" si="10"/>
        <v>55.57025328653878</v>
      </c>
      <c r="N23" s="4">
        <f t="shared" si="18"/>
        <v>9.271909123912348</v>
      </c>
      <c r="O23" s="1">
        <f t="shared" si="19"/>
        <v>1.1511112</v>
      </c>
      <c r="P23" s="3">
        <f t="shared" si="11"/>
        <v>119.30748582355119</v>
      </c>
      <c r="Q23" s="3">
        <f t="shared" si="3"/>
        <v>395.68524854830366</v>
      </c>
      <c r="R23" s="1">
        <f t="shared" si="17"/>
        <v>4.045669867816988</v>
      </c>
      <c r="S23" s="1">
        <f t="shared" si="12"/>
        <v>15.419116636426432</v>
      </c>
    </row>
    <row r="24" spans="1:19" ht="14.25">
      <c r="A24" s="1">
        <f t="shared" si="13"/>
        <v>2011</v>
      </c>
      <c r="B24" s="1">
        <v>21</v>
      </c>
      <c r="C24" s="3">
        <f>C23+H23+K23+M23+N23+O23-P23</f>
        <v>842.2868030110219</v>
      </c>
      <c r="D24" s="3">
        <f>D23+P23-K23-L23-O23</f>
        <v>609.3721638225653</v>
      </c>
      <c r="E24" s="3">
        <f>E23-H23+I23-J23-R23</f>
        <v>760.0284318375441</v>
      </c>
      <c r="F24" s="3">
        <f>F23-I23+J23+R23</f>
        <v>37602.528894951494</v>
      </c>
      <c r="G24" s="3">
        <f>G23+L23-M23</f>
        <v>1418.778757497302</v>
      </c>
      <c r="H24" s="3">
        <f>(E24-C24)/75</f>
        <v>-1.0967782823130376</v>
      </c>
      <c r="I24" s="3">
        <f>F24*(0.0007048)</f>
        <v>26.502262365161812</v>
      </c>
      <c r="J24" s="3">
        <f>E24*(0.03)</f>
        <v>22.80085295512632</v>
      </c>
      <c r="K24" s="3">
        <f>D23*(0.09565)</f>
        <v>58.043675970678905</v>
      </c>
      <c r="L24" s="3">
        <f>D23*(0.09565)</f>
        <v>58.043675970678905</v>
      </c>
      <c r="M24" s="3">
        <f>G23*(0.0392875)</f>
        <v>55.65231073782251</v>
      </c>
      <c r="N24" s="4">
        <v>25</v>
      </c>
      <c r="O24" s="1">
        <v>1</v>
      </c>
      <c r="P24" s="3">
        <f t="shared" si="11"/>
        <v>119.83963925796623</v>
      </c>
      <c r="Q24" s="3">
        <f t="shared" si="3"/>
        <v>397.30509575991596</v>
      </c>
      <c r="R24" s="1">
        <f t="shared" si="17"/>
        <v>4.049546277321299</v>
      </c>
      <c r="S24" s="1">
        <f t="shared" si="12"/>
        <v>15.435315108542556</v>
      </c>
    </row>
    <row r="25" spans="1:19" ht="14.25">
      <c r="A25" s="1">
        <f t="shared" si="13"/>
        <v>2012</v>
      </c>
      <c r="B25" s="1">
        <v>22</v>
      </c>
      <c r="C25" s="3">
        <f>C24+H24+K24+M24+N24+O24-P24</f>
        <v>861.046372179244</v>
      </c>
      <c r="D25" s="3">
        <f>D24+P24-K24-L24-O24</f>
        <v>612.1244511391737</v>
      </c>
      <c r="E25" s="3">
        <f>E24-H24+I24-J24-R24</f>
        <v>760.7770732525713</v>
      </c>
      <c r="F25" s="3">
        <f>F24-I24+J24+R24</f>
        <v>37602.87703181878</v>
      </c>
      <c r="G25" s="3">
        <f>G24+L24-M24</f>
        <v>1421.1701227301583</v>
      </c>
      <c r="H25" s="3">
        <f>(E25-C25)/75</f>
        <v>-1.3369239856889696</v>
      </c>
      <c r="I25" s="3">
        <f>F25*(0.0007048)</f>
        <v>26.502507732025876</v>
      </c>
      <c r="J25" s="3">
        <f>E25*(0.03)</f>
        <v>22.82331219757714</v>
      </c>
      <c r="K25" s="3">
        <f>D24*(0.09565)</f>
        <v>58.28644746962838</v>
      </c>
      <c r="L25" s="3">
        <f>D24*(0.09565)</f>
        <v>58.28644746962838</v>
      </c>
      <c r="M25" s="3">
        <f>G24*(0.0392875)</f>
        <v>55.74027043517525</v>
      </c>
      <c r="N25" s="4">
        <v>25</v>
      </c>
      <c r="O25" s="1">
        <v>1</v>
      </c>
      <c r="P25" s="3">
        <f t="shared" si="11"/>
        <v>125.93289493925674</v>
      </c>
      <c r="Q25" s="3">
        <f t="shared" si="3"/>
        <v>406.15394914115285</v>
      </c>
      <c r="R25" s="1">
        <f t="shared" si="17"/>
        <v>4.053484969800235</v>
      </c>
      <c r="S25" s="1">
        <f t="shared" si="12"/>
        <v>15.523803642354926</v>
      </c>
    </row>
    <row r="26" spans="1:19" ht="14.25">
      <c r="A26" s="1">
        <f t="shared" si="13"/>
        <v>2013</v>
      </c>
      <c r="B26" s="1">
        <v>23</v>
      </c>
      <c r="C26" s="3">
        <f t="shared" si="14"/>
        <v>873.803271159102</v>
      </c>
      <c r="D26" s="3">
        <f t="shared" si="4"/>
        <v>620.4844511391738</v>
      </c>
      <c r="E26" s="3">
        <f t="shared" si="5"/>
        <v>761.7397078029087</v>
      </c>
      <c r="F26" s="3">
        <f t="shared" si="6"/>
        <v>37603.25132125414</v>
      </c>
      <c r="G26" s="3">
        <f t="shared" si="7"/>
        <v>1423.7162997646114</v>
      </c>
      <c r="H26" s="3">
        <f t="shared" si="0"/>
        <v>-1.494180844749244</v>
      </c>
      <c r="I26" s="3">
        <f t="shared" si="1"/>
        <v>26.502771531219917</v>
      </c>
      <c r="J26" s="3">
        <f t="shared" si="2"/>
        <v>22.85219123408726</v>
      </c>
      <c r="K26" s="3">
        <f t="shared" si="8"/>
        <v>58.549703751461976</v>
      </c>
      <c r="L26" s="3">
        <f t="shared" si="9"/>
        <v>58.549703751461976</v>
      </c>
      <c r="M26" s="3">
        <f t="shared" si="10"/>
        <v>55.834221196761085</v>
      </c>
      <c r="N26" s="4">
        <v>25</v>
      </c>
      <c r="O26" s="1">
        <v>1</v>
      </c>
      <c r="P26" s="3">
        <f t="shared" si="11"/>
        <v>126.45940750292394</v>
      </c>
      <c r="Q26" s="3">
        <f t="shared" si="3"/>
        <v>412.1713543203311</v>
      </c>
      <c r="R26" s="1">
        <f t="shared" si="17"/>
        <v>4.057477724013713</v>
      </c>
      <c r="S26" s="1">
        <f t="shared" si="12"/>
        <v>15.583977694146707</v>
      </c>
    </row>
    <row r="27" spans="1:19" ht="14.25">
      <c r="A27" s="1">
        <f t="shared" si="13"/>
        <v>2014</v>
      </c>
      <c r="B27" s="1">
        <v>24</v>
      </c>
      <c r="C27" s="3">
        <f t="shared" si="14"/>
        <v>886.2336077596518</v>
      </c>
      <c r="D27" s="3">
        <f t="shared" si="4"/>
        <v>628.8444511391738</v>
      </c>
      <c r="E27" s="3">
        <f t="shared" si="5"/>
        <v>762.8269912207769</v>
      </c>
      <c r="F27" s="3">
        <f t="shared" si="6"/>
        <v>37603.65821868102</v>
      </c>
      <c r="G27" s="3">
        <f t="shared" si="7"/>
        <v>1426.4317823193123</v>
      </c>
      <c r="H27" s="3">
        <f t="shared" si="0"/>
        <v>-1.6454215538516654</v>
      </c>
      <c r="I27" s="3">
        <f t="shared" si="1"/>
        <v>26.50305831252638</v>
      </c>
      <c r="J27" s="3">
        <f t="shared" si="2"/>
        <v>22.884809736623307</v>
      </c>
      <c r="K27" s="3">
        <f t="shared" si="8"/>
        <v>59.34933775146198</v>
      </c>
      <c r="L27" s="3">
        <f t="shared" si="9"/>
        <v>59.34933775146198</v>
      </c>
      <c r="M27" s="3">
        <f t="shared" si="10"/>
        <v>55.93425412700217</v>
      </c>
      <c r="N27" s="4">
        <v>25</v>
      </c>
      <c r="O27" s="1">
        <v>1</v>
      </c>
      <c r="P27" s="3">
        <f t="shared" si="11"/>
        <v>128.05867550292393</v>
      </c>
      <c r="Q27" s="3">
        <f t="shared" si="3"/>
        <v>418.0347206413452</v>
      </c>
      <c r="R27" s="1">
        <f t="shared" si="17"/>
        <v>4.062611774948846</v>
      </c>
      <c r="S27" s="1">
        <f t="shared" si="12"/>
        <v>15.642611357356849</v>
      </c>
    </row>
    <row r="28" spans="1:19" ht="14.25">
      <c r="A28" s="1">
        <f t="shared" si="13"/>
        <v>2015</v>
      </c>
      <c r="B28" s="1">
        <v>25</v>
      </c>
      <c r="C28" s="3">
        <f t="shared" si="14"/>
        <v>897.8131025813404</v>
      </c>
      <c r="D28" s="3">
        <f t="shared" si="4"/>
        <v>637.2044511391737</v>
      </c>
      <c r="E28" s="3">
        <f t="shared" si="5"/>
        <v>764.0280495755827</v>
      </c>
      <c r="F28" s="3">
        <f t="shared" si="6"/>
        <v>37604.10258188006</v>
      </c>
      <c r="G28" s="3">
        <f t="shared" si="7"/>
        <v>1429.8468659437722</v>
      </c>
      <c r="H28" s="3">
        <f t="shared" si="0"/>
        <v>-1.7838007067434365</v>
      </c>
      <c r="I28" s="3">
        <f t="shared" si="1"/>
        <v>26.50337149970907</v>
      </c>
      <c r="J28" s="3">
        <f t="shared" si="2"/>
        <v>22.92084148726748</v>
      </c>
      <c r="K28" s="3">
        <f t="shared" si="8"/>
        <v>60.14897175146198</v>
      </c>
      <c r="L28" s="3">
        <f t="shared" si="9"/>
        <v>60.14897175146198</v>
      </c>
      <c r="M28" s="3">
        <f t="shared" si="10"/>
        <v>56.04093864786998</v>
      </c>
      <c r="N28" s="4">
        <v>25</v>
      </c>
      <c r="O28" s="1">
        <v>1</v>
      </c>
      <c r="P28" s="3">
        <f t="shared" si="11"/>
        <v>129.65794350292396</v>
      </c>
      <c r="Q28" s="3">
        <f t="shared" si="3"/>
        <v>423.49674650063224</v>
      </c>
      <c r="R28" s="1">
        <f t="shared" si="17"/>
        <v>4.068410619844143</v>
      </c>
      <c r="S28" s="1">
        <f t="shared" si="12"/>
        <v>15.697231615949718</v>
      </c>
    </row>
    <row r="29" spans="1:19" ht="14.25">
      <c r="A29" s="1">
        <f t="shared" si="13"/>
        <v>2016</v>
      </c>
      <c r="B29" s="1">
        <v>26</v>
      </c>
      <c r="C29" s="3">
        <f t="shared" si="14"/>
        <v>908.561268771005</v>
      </c>
      <c r="D29" s="3">
        <f t="shared" si="4"/>
        <v>645.5644511391736</v>
      </c>
      <c r="E29" s="3">
        <f t="shared" si="5"/>
        <v>765.3259696749236</v>
      </c>
      <c r="F29" s="3">
        <f t="shared" si="6"/>
        <v>37604.58846248747</v>
      </c>
      <c r="G29" s="3">
        <f t="shared" si="7"/>
        <v>1433.954899047364</v>
      </c>
      <c r="H29" s="3">
        <f t="shared" si="0"/>
        <v>-1.9098039879477513</v>
      </c>
      <c r="I29" s="3">
        <f t="shared" si="1"/>
        <v>26.503713948361167</v>
      </c>
      <c r="J29" s="3">
        <f t="shared" si="2"/>
        <v>22.959779090247707</v>
      </c>
      <c r="K29" s="3">
        <f t="shared" si="8"/>
        <v>60.94860575146197</v>
      </c>
      <c r="L29" s="3">
        <f t="shared" si="9"/>
        <v>60.94860575146197</v>
      </c>
      <c r="M29" s="3">
        <f t="shared" si="10"/>
        <v>56.17510874576595</v>
      </c>
      <c r="N29" s="4">
        <v>25</v>
      </c>
      <c r="O29" s="1">
        <v>1</v>
      </c>
      <c r="P29" s="3">
        <f t="shared" si="11"/>
        <v>131.25721150292392</v>
      </c>
      <c r="Q29" s="3">
        <f t="shared" si="3"/>
        <v>428.56663621273816</v>
      </c>
      <c r="R29" s="1">
        <f t="shared" si="17"/>
        <v>4.074816264403108</v>
      </c>
      <c r="S29" s="1">
        <f t="shared" si="12"/>
        <v>15.747930513070777</v>
      </c>
    </row>
    <row r="30" spans="1:19" ht="14.25">
      <c r="A30" s="1">
        <f t="shared" si="13"/>
        <v>2017</v>
      </c>
      <c r="B30" s="1">
        <v>27</v>
      </c>
      <c r="C30" s="3">
        <f t="shared" si="14"/>
        <v>918.5179677773612</v>
      </c>
      <c r="D30" s="3">
        <f t="shared" si="4"/>
        <v>653.9244511391736</v>
      </c>
      <c r="E30" s="3">
        <f t="shared" si="5"/>
        <v>766.7048922565817</v>
      </c>
      <c r="F30" s="3">
        <f t="shared" si="6"/>
        <v>37605.119343893755</v>
      </c>
      <c r="G30" s="3">
        <f t="shared" si="7"/>
        <v>1438.72839605306</v>
      </c>
      <c r="H30" s="3">
        <f t="shared" si="0"/>
        <v>-2.024174340277059</v>
      </c>
      <c r="I30" s="3">
        <f t="shared" si="1"/>
        <v>26.50408811357632</v>
      </c>
      <c r="J30" s="3">
        <f t="shared" si="2"/>
        <v>23.001146767697453</v>
      </c>
      <c r="K30" s="3">
        <f t="shared" si="8"/>
        <v>61.74823975146196</v>
      </c>
      <c r="L30" s="3">
        <f t="shared" si="9"/>
        <v>61.74823975146196</v>
      </c>
      <c r="M30" s="3">
        <f t="shared" si="10"/>
        <v>56.33650309632331</v>
      </c>
      <c r="N30" s="4">
        <v>25</v>
      </c>
      <c r="O30" s="1">
        <v>1</v>
      </c>
      <c r="P30" s="3">
        <f t="shared" si="11"/>
        <v>132.8564795029239</v>
      </c>
      <c r="Q30" s="3">
        <f t="shared" si="3"/>
        <v>433.26319234781187</v>
      </c>
      <c r="R30" s="1">
        <f t="shared" si="17"/>
        <v>4.081738504932926</v>
      </c>
      <c r="S30" s="1">
        <f t="shared" si="12"/>
        <v>15.794896074421516</v>
      </c>
    </row>
    <row r="31" spans="1:19" ht="14.25">
      <c r="A31" s="1">
        <f t="shared" si="13"/>
        <v>2018</v>
      </c>
      <c r="B31" s="1">
        <v>28</v>
      </c>
      <c r="C31" s="3">
        <f t="shared" si="14"/>
        <v>927.7220567819453</v>
      </c>
      <c r="D31" s="3">
        <f t="shared" si="4"/>
        <v>662.2844511391736</v>
      </c>
      <c r="E31" s="3">
        <f t="shared" si="5"/>
        <v>768.1502694378048</v>
      </c>
      <c r="F31" s="3">
        <f t="shared" si="6"/>
        <v>37605.6981410528</v>
      </c>
      <c r="G31" s="3">
        <f t="shared" si="7"/>
        <v>1444.1401327081987</v>
      </c>
      <c r="H31" s="3">
        <f t="shared" si="0"/>
        <v>-2.1276238312552067</v>
      </c>
      <c r="I31" s="3">
        <f t="shared" si="1"/>
        <v>26.504496049814016</v>
      </c>
      <c r="J31" s="3">
        <f t="shared" si="2"/>
        <v>23.044508083134144</v>
      </c>
      <c r="K31" s="3">
        <f t="shared" si="8"/>
        <v>62.547873751461964</v>
      </c>
      <c r="L31" s="3">
        <f t="shared" si="9"/>
        <v>62.547873751461964</v>
      </c>
      <c r="M31" s="3">
        <f t="shared" si="10"/>
        <v>56.524041859934584</v>
      </c>
      <c r="N31" s="4">
        <v>25</v>
      </c>
      <c r="O31" s="1">
        <v>1</v>
      </c>
      <c r="P31" s="3">
        <f t="shared" si="11"/>
        <v>134.45574750292388</v>
      </c>
      <c r="Q31" s="3">
        <f t="shared" si="3"/>
        <v>437.6047437650685</v>
      </c>
      <c r="R31" s="1">
        <f t="shared" si="17"/>
        <v>4.089092758701769</v>
      </c>
      <c r="S31" s="1">
        <f t="shared" si="12"/>
        <v>15.838311588594081</v>
      </c>
    </row>
    <row r="32" spans="1:19" ht="14.25">
      <c r="A32" s="1">
        <f t="shared" si="13"/>
        <v>2019</v>
      </c>
      <c r="B32" s="1">
        <v>29</v>
      </c>
      <c r="C32" s="3">
        <f t="shared" si="14"/>
        <v>936.2106010591629</v>
      </c>
      <c r="D32" s="3">
        <f t="shared" si="4"/>
        <v>670.6444511391735</v>
      </c>
      <c r="E32" s="3">
        <f t="shared" si="5"/>
        <v>769.6487884770381</v>
      </c>
      <c r="F32" s="3">
        <f t="shared" si="6"/>
        <v>37606.32724584483</v>
      </c>
      <c r="G32" s="3">
        <f t="shared" si="7"/>
        <v>1450.1639645997261</v>
      </c>
      <c r="H32" s="3">
        <f t="shared" si="0"/>
        <v>-2.220824167761663</v>
      </c>
      <c r="I32" s="3">
        <f t="shared" si="1"/>
        <v>26.504939442871432</v>
      </c>
      <c r="J32" s="3">
        <f t="shared" si="2"/>
        <v>23.089463654311142</v>
      </c>
      <c r="K32" s="3">
        <f t="shared" si="8"/>
        <v>63.34750775146196</v>
      </c>
      <c r="L32" s="3">
        <f t="shared" si="9"/>
        <v>63.34750775146196</v>
      </c>
      <c r="M32" s="3">
        <f t="shared" si="10"/>
        <v>56.73665546377335</v>
      </c>
      <c r="N32" s="4">
        <v>25</v>
      </c>
      <c r="O32" s="1">
        <v>1</v>
      </c>
      <c r="P32" s="3">
        <f t="shared" si="11"/>
        <v>136.0550155029239</v>
      </c>
      <c r="Q32" s="3">
        <f t="shared" si="3"/>
        <v>441.60877408451074</v>
      </c>
      <c r="R32" s="1">
        <f t="shared" si="17"/>
        <v>4.096801437001625</v>
      </c>
      <c r="S32" s="1">
        <f t="shared" si="12"/>
        <v>15.878351891788505</v>
      </c>
    </row>
    <row r="33" spans="1:19" ht="14.25">
      <c r="A33" s="1">
        <f t="shared" si="13"/>
        <v>2020</v>
      </c>
      <c r="B33" s="1">
        <v>30</v>
      </c>
      <c r="C33" s="3">
        <f t="shared" si="14"/>
        <v>944.0189246037128</v>
      </c>
      <c r="D33" s="3">
        <f t="shared" si="4"/>
        <v>679.0044511391734</v>
      </c>
      <c r="E33" s="3">
        <f t="shared" si="5"/>
        <v>771.1882869963584</v>
      </c>
      <c r="F33" s="3">
        <f t="shared" si="6"/>
        <v>37607.008571493265</v>
      </c>
      <c r="G33" s="3">
        <f t="shared" si="7"/>
        <v>1456.7748168874148</v>
      </c>
      <c r="H33" s="3">
        <f t="shared" si="0"/>
        <v>-2.304408501431391</v>
      </c>
      <c r="I33" s="3">
        <f t="shared" si="1"/>
        <v>26.505419641188453</v>
      </c>
      <c r="J33" s="3">
        <f t="shared" si="2"/>
        <v>23.13564860989075</v>
      </c>
      <c r="K33" s="3">
        <f t="shared" si="8"/>
        <v>64.14714175146196</v>
      </c>
      <c r="L33" s="3">
        <f t="shared" si="9"/>
        <v>64.14714175146196</v>
      </c>
      <c r="M33" s="3">
        <f t="shared" si="10"/>
        <v>56.973316759211734</v>
      </c>
      <c r="N33" s="4">
        <v>25</v>
      </c>
      <c r="O33" s="1">
        <v>1</v>
      </c>
      <c r="P33" s="3">
        <f t="shared" si="11"/>
        <v>137.65428350292387</v>
      </c>
      <c r="Q33" s="3">
        <f t="shared" si="3"/>
        <v>445.291945567789</v>
      </c>
      <c r="R33" s="1">
        <f t="shared" si="17"/>
        <v>4.104793538544203</v>
      </c>
      <c r="S33" s="1">
        <f t="shared" si="12"/>
        <v>15.915183606621287</v>
      </c>
    </row>
    <row r="34" spans="1:19" ht="14.25">
      <c r="A34" s="1">
        <f t="shared" si="13"/>
        <v>2021</v>
      </c>
      <c r="B34" s="1">
        <v>31</v>
      </c>
      <c r="C34" s="3">
        <f t="shared" si="14"/>
        <v>951.1806911100314</v>
      </c>
      <c r="D34" s="3">
        <f t="shared" si="4"/>
        <v>687.3644511391733</v>
      </c>
      <c r="E34" s="3">
        <f t="shared" si="5"/>
        <v>772.7576729905434</v>
      </c>
      <c r="F34" s="3">
        <f t="shared" si="6"/>
        <v>37607.74359400051</v>
      </c>
      <c r="G34" s="3">
        <f t="shared" si="7"/>
        <v>1463.948641879665</v>
      </c>
      <c r="H34" s="3">
        <f t="shared" si="0"/>
        <v>-2.3789735749265066</v>
      </c>
      <c r="I34" s="3">
        <f t="shared" si="1"/>
        <v>26.50593768505156</v>
      </c>
      <c r="J34" s="3">
        <f t="shared" si="2"/>
        <v>23.1827301897163</v>
      </c>
      <c r="K34" s="3">
        <f t="shared" si="8"/>
        <v>64.94677575146194</v>
      </c>
      <c r="L34" s="3">
        <f t="shared" si="9"/>
        <v>64.94677575146194</v>
      </c>
      <c r="M34" s="3">
        <f t="shared" si="10"/>
        <v>57.2330406184643</v>
      </c>
      <c r="N34" s="4">
        <v>25</v>
      </c>
      <c r="O34" s="1">
        <v>1</v>
      </c>
      <c r="P34" s="3">
        <f t="shared" si="11"/>
        <v>139.25355150292387</v>
      </c>
      <c r="Q34" s="3">
        <f t="shared" si="3"/>
        <v>448.6701373160525</v>
      </c>
      <c r="R34" s="1">
        <f t="shared" si="17"/>
        <v>4.113004197313912</v>
      </c>
      <c r="S34" s="1">
        <f t="shared" si="12"/>
        <v>15.94896552410392</v>
      </c>
    </row>
    <row r="35" spans="1:19" ht="14.25">
      <c r="A35" s="1">
        <f t="shared" si="13"/>
        <v>2022</v>
      </c>
      <c r="B35" s="1">
        <v>32</v>
      </c>
      <c r="C35" s="3">
        <f t="shared" si="14"/>
        <v>957.7279824021072</v>
      </c>
      <c r="D35" s="3">
        <f t="shared" si="4"/>
        <v>695.7244511391733</v>
      </c>
      <c r="E35" s="3">
        <f t="shared" si="5"/>
        <v>774.3468498634912</v>
      </c>
      <c r="F35" s="3">
        <f t="shared" si="6"/>
        <v>37608.53339070248</v>
      </c>
      <c r="G35" s="3">
        <f t="shared" si="7"/>
        <v>1471.6623770126628</v>
      </c>
      <c r="H35" s="3">
        <f aca="true" t="shared" si="20" ref="H35:H63">(E35-C35)/75</f>
        <v>-2.445081767181546</v>
      </c>
      <c r="I35" s="3">
        <f aca="true" t="shared" si="21" ref="I35:I63">F35*(0.0007048)</f>
        <v>26.50649433376711</v>
      </c>
      <c r="J35" s="3">
        <f aca="true" t="shared" si="22" ref="J35:J63">E35*(0.03)</f>
        <v>23.230405495904737</v>
      </c>
      <c r="K35" s="3">
        <f t="shared" si="8"/>
        <v>65.74640975146194</v>
      </c>
      <c r="L35" s="3">
        <f t="shared" si="9"/>
        <v>65.74640975146194</v>
      </c>
      <c r="M35" s="3">
        <f t="shared" si="10"/>
        <v>57.514882267847334</v>
      </c>
      <c r="N35" s="4">
        <v>25</v>
      </c>
      <c r="O35" s="1">
        <v>1</v>
      </c>
      <c r="P35" s="3">
        <f t="shared" si="11"/>
        <v>140.85281950292386</v>
      </c>
      <c r="Q35" s="3">
        <f t="shared" si="3"/>
        <v>451.7584822651449</v>
      </c>
      <c r="R35" s="1">
        <f t="shared" si="17"/>
        <v>4.121374255949565</v>
      </c>
      <c r="S35" s="1">
        <f t="shared" si="12"/>
        <v>15.979848973594846</v>
      </c>
    </row>
    <row r="36" spans="1:19" ht="14.25">
      <c r="A36" s="1">
        <f t="shared" si="13"/>
        <v>2023</v>
      </c>
      <c r="B36" s="1">
        <v>33</v>
      </c>
      <c r="C36" s="3">
        <f aca="true" t="shared" si="23" ref="C36:C63">C35+H35+K35+M35+N35+O35-P35</f>
        <v>963.6913731513109</v>
      </c>
      <c r="D36" s="3">
        <f aca="true" t="shared" si="24" ref="D36:D63">D35+P35-K35-L35-O35</f>
        <v>704.0844511391733</v>
      </c>
      <c r="E36" s="3">
        <f aca="true" t="shared" si="25" ref="E36:E63">E35-H35+I35-J35-R35</f>
        <v>775.9466462125856</v>
      </c>
      <c r="F36" s="3">
        <f aca="true" t="shared" si="26" ref="F36:F63">F35-I35+J35+R35</f>
        <v>37609.37867612057</v>
      </c>
      <c r="G36" s="3">
        <f aca="true" t="shared" si="27" ref="G36:G63">G35+L35-M35</f>
        <v>1479.8939044962774</v>
      </c>
      <c r="H36" s="3">
        <f t="shared" si="20"/>
        <v>-2.503263025849671</v>
      </c>
      <c r="I36" s="3">
        <f t="shared" si="21"/>
        <v>26.50709009092978</v>
      </c>
      <c r="J36" s="3">
        <f t="shared" si="22"/>
        <v>23.27839938637757</v>
      </c>
      <c r="K36" s="3">
        <f aca="true" t="shared" si="28" ref="K36:K63">D35*(0.09565)</f>
        <v>66.54604375146194</v>
      </c>
      <c r="L36" s="3">
        <f aca="true" t="shared" si="29" ref="L36:L63">D35*(0.09565)</f>
        <v>66.54604375146194</v>
      </c>
      <c r="M36" s="3">
        <f aca="true" t="shared" si="30" ref="M36:M63">G35*(0.0392875)</f>
        <v>57.81793563688498</v>
      </c>
      <c r="N36" s="4">
        <v>25</v>
      </c>
      <c r="O36" s="1">
        <v>1</v>
      </c>
      <c r="P36" s="3">
        <f aca="true" t="shared" si="31" ref="P36:P63">D35*0.1913+(N35+O35)*0.36</f>
        <v>142.45208750292386</v>
      </c>
      <c r="Q36" s="3">
        <f t="shared" si="3"/>
        <v>454.5714024298636</v>
      </c>
      <c r="R36" s="1">
        <f t="shared" si="17"/>
        <v>4.12984986593862</v>
      </c>
      <c r="S36" s="1">
        <f aca="true" t="shared" si="32" ref="S36:S63">$S$3+(Q36-$Q$3)*(0.01)</f>
        <v>16.007978175242034</v>
      </c>
    </row>
    <row r="37" spans="1:19" ht="14.25">
      <c r="A37" s="1">
        <f t="shared" si="13"/>
        <v>2024</v>
      </c>
      <c r="B37" s="1">
        <v>34</v>
      </c>
      <c r="C37" s="3">
        <f t="shared" si="23"/>
        <v>969.1000020108843</v>
      </c>
      <c r="D37" s="3">
        <f t="shared" si="24"/>
        <v>712.4444511391732</v>
      </c>
      <c r="E37" s="3">
        <f t="shared" si="25"/>
        <v>777.5487500770489</v>
      </c>
      <c r="F37" s="3">
        <f t="shared" si="26"/>
        <v>37610.27983528196</v>
      </c>
      <c r="G37" s="3">
        <f t="shared" si="27"/>
        <v>1488.6220126108542</v>
      </c>
      <c r="H37" s="3">
        <f t="shared" si="20"/>
        <v>-2.5540166924511385</v>
      </c>
      <c r="I37" s="3">
        <f t="shared" si="21"/>
        <v>26.507725227906725</v>
      </c>
      <c r="J37" s="3">
        <f t="shared" si="22"/>
        <v>23.326462502311465</v>
      </c>
      <c r="K37" s="3">
        <f t="shared" si="28"/>
        <v>67.34567775146193</v>
      </c>
      <c r="L37" s="3">
        <f t="shared" si="29"/>
        <v>67.34567775146193</v>
      </c>
      <c r="M37" s="3">
        <f t="shared" si="30"/>
        <v>58.141331772897495</v>
      </c>
      <c r="N37" s="4">
        <v>25</v>
      </c>
      <c r="O37" s="1">
        <v>1</v>
      </c>
      <c r="P37" s="3">
        <f t="shared" si="31"/>
        <v>144.05135550292385</v>
      </c>
      <c r="Q37" s="3">
        <f t="shared" si="3"/>
        <v>457.1226424579643</v>
      </c>
      <c r="R37" s="1">
        <f t="shared" si="17"/>
        <v>4.13838211313379</v>
      </c>
      <c r="S37" s="1">
        <f t="shared" si="32"/>
        <v>16.03349057552304</v>
      </c>
    </row>
    <row r="38" spans="1:19" ht="14.25">
      <c r="A38" s="1">
        <f t="shared" si="13"/>
        <v>2025</v>
      </c>
      <c r="B38" s="1">
        <v>35</v>
      </c>
      <c r="C38" s="3">
        <f t="shared" si="23"/>
        <v>973.9816393398687</v>
      </c>
      <c r="D38" s="3">
        <f t="shared" si="24"/>
        <v>720.8044511391731</v>
      </c>
      <c r="E38" s="3">
        <f t="shared" si="25"/>
        <v>779.1456473819615</v>
      </c>
      <c r="F38" s="3">
        <f t="shared" si="26"/>
        <v>37611.2369546695</v>
      </c>
      <c r="G38" s="3">
        <f t="shared" si="27"/>
        <v>1497.8263585894185</v>
      </c>
      <c r="H38" s="3">
        <f t="shared" si="20"/>
        <v>-2.59781322610543</v>
      </c>
      <c r="I38" s="3">
        <f t="shared" si="21"/>
        <v>26.508399805651063</v>
      </c>
      <c r="J38" s="3">
        <f t="shared" si="22"/>
        <v>23.374369421458844</v>
      </c>
      <c r="K38" s="3">
        <f t="shared" si="28"/>
        <v>68.14531175146193</v>
      </c>
      <c r="L38" s="3">
        <f t="shared" si="29"/>
        <v>68.14531175146193</v>
      </c>
      <c r="M38" s="3">
        <f t="shared" si="30"/>
        <v>58.484237320448926</v>
      </c>
      <c r="N38" s="4">
        <v>25</v>
      </c>
      <c r="O38" s="1">
        <v>1</v>
      </c>
      <c r="P38" s="3">
        <f t="shared" si="31"/>
        <v>145.65062350292385</v>
      </c>
      <c r="Q38" s="3">
        <f t="shared" si="3"/>
        <v>459.4253015754097</v>
      </c>
      <c r="R38" s="1">
        <f t="shared" si="17"/>
        <v>4.146926667077595</v>
      </c>
      <c r="S38" s="1">
        <f t="shared" si="32"/>
        <v>16.056517166697493</v>
      </c>
    </row>
    <row r="39" spans="1:19" ht="14.25">
      <c r="A39" s="1">
        <f t="shared" si="13"/>
        <v>2026</v>
      </c>
      <c r="B39" s="1">
        <v>36</v>
      </c>
      <c r="C39" s="3">
        <f t="shared" si="23"/>
        <v>978.3627516827504</v>
      </c>
      <c r="D39" s="3">
        <f t="shared" si="24"/>
        <v>729.1644511391731</v>
      </c>
      <c r="E39" s="3">
        <f t="shared" si="25"/>
        <v>780.7305643251815</v>
      </c>
      <c r="F39" s="3">
        <f t="shared" si="26"/>
        <v>37612.24985095238</v>
      </c>
      <c r="G39" s="3">
        <f t="shared" si="27"/>
        <v>1507.4874330204316</v>
      </c>
      <c r="H39" s="3">
        <f t="shared" si="20"/>
        <v>-2.6350958314342523</v>
      </c>
      <c r="I39" s="3">
        <f t="shared" si="21"/>
        <v>26.509113694951235</v>
      </c>
      <c r="J39" s="3">
        <f t="shared" si="22"/>
        <v>23.421916929755444</v>
      </c>
      <c r="K39" s="3">
        <f t="shared" si="28"/>
        <v>68.94494575146192</v>
      </c>
      <c r="L39" s="3">
        <f t="shared" si="29"/>
        <v>68.94494575146192</v>
      </c>
      <c r="M39" s="3">
        <f t="shared" si="30"/>
        <v>58.845853063081776</v>
      </c>
      <c r="N39" s="4">
        <v>25</v>
      </c>
      <c r="O39" s="1">
        <v>1</v>
      </c>
      <c r="P39" s="3">
        <f t="shared" si="31"/>
        <v>147.24989150292384</v>
      </c>
      <c r="Q39" s="3">
        <f t="shared" si="3"/>
        <v>461.49186400129736</v>
      </c>
      <c r="R39" s="1">
        <f t="shared" si="17"/>
        <v>4.1554434527037944</v>
      </c>
      <c r="S39" s="1">
        <f t="shared" si="32"/>
        <v>16.07718279095637</v>
      </c>
    </row>
    <row r="40" spans="1:19" ht="14.25">
      <c r="A40" s="1">
        <f t="shared" si="13"/>
        <v>2027</v>
      </c>
      <c r="B40" s="1">
        <v>37</v>
      </c>
      <c r="C40" s="3">
        <f t="shared" si="23"/>
        <v>982.2685631629358</v>
      </c>
      <c r="D40" s="3">
        <f t="shared" si="24"/>
        <v>737.5244511391732</v>
      </c>
      <c r="E40" s="3">
        <f t="shared" si="25"/>
        <v>782.2974134691077</v>
      </c>
      <c r="F40" s="3">
        <f t="shared" si="26"/>
        <v>37613.318097639894</v>
      </c>
      <c r="G40" s="3">
        <f t="shared" si="27"/>
        <v>1517.586525708812</v>
      </c>
      <c r="H40" s="3">
        <f t="shared" si="20"/>
        <v>-2.6662819959177084</v>
      </c>
      <c r="I40" s="3">
        <f t="shared" si="21"/>
        <v>26.509866595216597</v>
      </c>
      <c r="J40" s="3">
        <f t="shared" si="22"/>
        <v>23.46892240407323</v>
      </c>
      <c r="K40" s="3">
        <f t="shared" si="28"/>
        <v>69.74457975146191</v>
      </c>
      <c r="L40" s="3">
        <f t="shared" si="29"/>
        <v>69.74457975146191</v>
      </c>
      <c r="M40" s="3">
        <f t="shared" si="30"/>
        <v>59.2254125247902</v>
      </c>
      <c r="N40" s="4">
        <v>25</v>
      </c>
      <c r="O40" s="1">
        <v>1</v>
      </c>
      <c r="P40" s="3">
        <f t="shared" si="31"/>
        <v>148.84915950292384</v>
      </c>
      <c r="Q40" s="3">
        <f t="shared" si="3"/>
        <v>463.3342279070452</v>
      </c>
      <c r="R40" s="1">
        <f t="shared" si="17"/>
        <v>4.163896343067635</v>
      </c>
      <c r="S40" s="1">
        <f t="shared" si="32"/>
        <v>16.09560643001385</v>
      </c>
    </row>
    <row r="41" spans="1:19" ht="14.25">
      <c r="A41" s="1">
        <f t="shared" si="13"/>
        <v>2028</v>
      </c>
      <c r="B41" s="1">
        <v>38</v>
      </c>
      <c r="C41" s="3">
        <f t="shared" si="23"/>
        <v>985.7231139403464</v>
      </c>
      <c r="D41" s="3">
        <f t="shared" si="24"/>
        <v>745.884451139173</v>
      </c>
      <c r="E41" s="3">
        <f t="shared" si="25"/>
        <v>783.8407433131011</v>
      </c>
      <c r="F41" s="3">
        <f t="shared" si="26"/>
        <v>37614.441049791814</v>
      </c>
      <c r="G41" s="3">
        <f t="shared" si="27"/>
        <v>1528.1056929354836</v>
      </c>
      <c r="H41" s="3">
        <f t="shared" si="20"/>
        <v>-2.691764941696603</v>
      </c>
      <c r="I41" s="3">
        <f t="shared" si="21"/>
        <v>26.51065805189327</v>
      </c>
      <c r="J41" s="3">
        <f t="shared" si="22"/>
        <v>23.515222299393034</v>
      </c>
      <c r="K41" s="3">
        <f t="shared" si="28"/>
        <v>70.54421375146192</v>
      </c>
      <c r="L41" s="3">
        <f t="shared" si="29"/>
        <v>70.54421375146192</v>
      </c>
      <c r="M41" s="3">
        <f t="shared" si="30"/>
        <v>59.62218062878494</v>
      </c>
      <c r="N41" s="4">
        <v>25</v>
      </c>
      <c r="O41" s="1">
        <v>1</v>
      </c>
      <c r="P41" s="3">
        <f t="shared" si="31"/>
        <v>150.44842750292383</v>
      </c>
      <c r="Q41" s="3">
        <f t="shared" si="3"/>
        <v>464.9637329907294</v>
      </c>
      <c r="R41" s="1">
        <f t="shared" si="17"/>
        <v>4.172252871835241</v>
      </c>
      <c r="S41" s="1">
        <f t="shared" si="32"/>
        <v>16.11190148085069</v>
      </c>
    </row>
    <row r="42" spans="1:19" ht="14.25">
      <c r="A42" s="1">
        <f t="shared" si="13"/>
        <v>2029</v>
      </c>
      <c r="B42" s="1">
        <v>39</v>
      </c>
      <c r="C42" s="3">
        <f t="shared" si="23"/>
        <v>988.7493158759728</v>
      </c>
      <c r="D42" s="3">
        <f t="shared" si="24"/>
        <v>754.244451139173</v>
      </c>
      <c r="E42" s="3">
        <f t="shared" si="25"/>
        <v>785.3556911354628</v>
      </c>
      <c r="F42" s="3">
        <f t="shared" si="26"/>
        <v>37615.617866911154</v>
      </c>
      <c r="G42" s="3">
        <f t="shared" si="27"/>
        <v>1539.0277260581606</v>
      </c>
      <c r="H42" s="3">
        <f t="shared" si="20"/>
        <v>-2.711914996540133</v>
      </c>
      <c r="I42" s="3">
        <f t="shared" si="21"/>
        <v>26.511487472598983</v>
      </c>
      <c r="J42" s="3">
        <f t="shared" si="22"/>
        <v>23.560670734063883</v>
      </c>
      <c r="K42" s="3">
        <f t="shared" si="28"/>
        <v>71.34384775146191</v>
      </c>
      <c r="L42" s="3">
        <f t="shared" si="29"/>
        <v>71.34384775146191</v>
      </c>
      <c r="M42" s="3">
        <f t="shared" si="30"/>
        <v>60.035452411202805</v>
      </c>
      <c r="N42" s="4">
        <v>25</v>
      </c>
      <c r="O42" s="1">
        <v>1</v>
      </c>
      <c r="P42" s="3">
        <f t="shared" si="31"/>
        <v>152.04769550292383</v>
      </c>
      <c r="Q42" s="3">
        <f t="shared" si="3"/>
        <v>466.3911867339494</v>
      </c>
      <c r="R42" s="1">
        <f t="shared" si="17"/>
        <v>4.180483964336539</v>
      </c>
      <c r="S42" s="1">
        <f t="shared" si="32"/>
        <v>16.12617601828289</v>
      </c>
    </row>
    <row r="43" spans="1:19" ht="14.25">
      <c r="A43" s="1">
        <f t="shared" si="13"/>
        <v>2030</v>
      </c>
      <c r="B43" s="1">
        <v>40</v>
      </c>
      <c r="C43" s="3">
        <f t="shared" si="23"/>
        <v>991.3690055391736</v>
      </c>
      <c r="D43" s="3">
        <f t="shared" si="24"/>
        <v>762.604451139173</v>
      </c>
      <c r="E43" s="3">
        <f t="shared" si="25"/>
        <v>786.8379389062015</v>
      </c>
      <c r="F43" s="3">
        <f t="shared" si="26"/>
        <v>37616.847534136956</v>
      </c>
      <c r="G43" s="3">
        <f t="shared" si="27"/>
        <v>1550.3361213984197</v>
      </c>
      <c r="H43" s="3">
        <f t="shared" si="20"/>
        <v>-2.7270808884396276</v>
      </c>
      <c r="I43" s="3">
        <f t="shared" si="21"/>
        <v>26.512354142059728</v>
      </c>
      <c r="J43" s="3">
        <f t="shared" si="22"/>
        <v>23.605138167186045</v>
      </c>
      <c r="K43" s="3">
        <f t="shared" si="28"/>
        <v>72.1434817514619</v>
      </c>
      <c r="L43" s="3">
        <f t="shared" si="29"/>
        <v>72.1434817514619</v>
      </c>
      <c r="M43" s="3">
        <f t="shared" si="30"/>
        <v>60.46455178750998</v>
      </c>
      <c r="N43" s="4">
        <v>25</v>
      </c>
      <c r="O43" s="1">
        <v>1</v>
      </c>
      <c r="P43" s="3">
        <f t="shared" si="31"/>
        <v>153.64696350292377</v>
      </c>
      <c r="Q43" s="3">
        <f t="shared" si="3"/>
        <v>467.62688940527056</v>
      </c>
      <c r="R43" s="1">
        <f t="shared" si="17"/>
        <v>4.188563686055802</v>
      </c>
      <c r="S43" s="1">
        <f t="shared" si="32"/>
        <v>16.1385330449961</v>
      </c>
    </row>
    <row r="44" spans="1:19" ht="14.25">
      <c r="A44" s="1">
        <f t="shared" si="13"/>
        <v>2031</v>
      </c>
      <c r="B44" s="1">
        <v>41</v>
      </c>
      <c r="C44" s="3">
        <f t="shared" si="23"/>
        <v>993.6029946867819</v>
      </c>
      <c r="D44" s="3">
        <f t="shared" si="24"/>
        <v>770.964451139173</v>
      </c>
      <c r="E44" s="3">
        <f t="shared" si="25"/>
        <v>788.2836720834591</v>
      </c>
      <c r="F44" s="3">
        <f t="shared" si="26"/>
        <v>37618.12888184813</v>
      </c>
      <c r="G44" s="3">
        <f t="shared" si="27"/>
        <v>1562.0150513623717</v>
      </c>
      <c r="H44" s="3">
        <f t="shared" si="20"/>
        <v>-2.7375909680443042</v>
      </c>
      <c r="I44" s="3">
        <f t="shared" si="21"/>
        <v>26.513257235926563</v>
      </c>
      <c r="J44" s="3">
        <f t="shared" si="22"/>
        <v>23.648510162503772</v>
      </c>
      <c r="K44" s="3">
        <f t="shared" si="28"/>
        <v>72.9431157514619</v>
      </c>
      <c r="L44" s="3">
        <f t="shared" si="29"/>
        <v>72.9431157514619</v>
      </c>
      <c r="M44" s="3">
        <f t="shared" si="30"/>
        <v>60.90883036944041</v>
      </c>
      <c r="N44" s="4">
        <v>25</v>
      </c>
      <c r="O44" s="1">
        <v>1</v>
      </c>
      <c r="P44" s="3">
        <f t="shared" si="31"/>
        <v>155.24623150292376</v>
      </c>
      <c r="Q44" s="3">
        <f t="shared" si="3"/>
        <v>468.6806578711235</v>
      </c>
      <c r="R44" s="1">
        <f t="shared" si="17"/>
        <v>4.196469007499742</v>
      </c>
      <c r="S44" s="1">
        <f t="shared" si="32"/>
        <v>16.149070729654632</v>
      </c>
    </row>
    <row r="45" spans="1:19" ht="14.25">
      <c r="A45" s="1">
        <f t="shared" si="13"/>
        <v>2032</v>
      </c>
      <c r="B45" s="1">
        <v>42</v>
      </c>
      <c r="C45" s="3">
        <f t="shared" si="23"/>
        <v>995.4711183367162</v>
      </c>
      <c r="D45" s="3">
        <f t="shared" si="24"/>
        <v>779.3244511391731</v>
      </c>
      <c r="E45" s="3">
        <f t="shared" si="25"/>
        <v>789.6895411174264</v>
      </c>
      <c r="F45" s="3">
        <f t="shared" si="26"/>
        <v>37619.4606037822</v>
      </c>
      <c r="G45" s="3">
        <f t="shared" si="27"/>
        <v>1574.049336744393</v>
      </c>
      <c r="H45" s="3">
        <f t="shared" si="20"/>
        <v>-2.7437543629238643</v>
      </c>
      <c r="I45" s="3">
        <f t="shared" si="21"/>
        <v>26.514195833545696</v>
      </c>
      <c r="J45" s="3">
        <f t="shared" si="22"/>
        <v>23.69068623352279</v>
      </c>
      <c r="K45" s="3">
        <f t="shared" si="28"/>
        <v>73.7427497514619</v>
      </c>
      <c r="L45" s="3">
        <f t="shared" si="29"/>
        <v>73.7427497514619</v>
      </c>
      <c r="M45" s="3">
        <f t="shared" si="30"/>
        <v>61.36766633039917</v>
      </c>
      <c r="N45" s="4">
        <v>25</v>
      </c>
      <c r="O45" s="1">
        <v>1</v>
      </c>
      <c r="P45" s="3">
        <f t="shared" si="31"/>
        <v>156.84549950292381</v>
      </c>
      <c r="Q45" s="3">
        <f t="shared" si="3"/>
        <v>469.56184827203595</v>
      </c>
      <c r="R45" s="1">
        <f t="shared" si="17"/>
        <v>4.204179584445115</v>
      </c>
      <c r="S45" s="1">
        <f t="shared" si="32"/>
        <v>16.157882633663757</v>
      </c>
    </row>
    <row r="46" spans="1:19" ht="14.25">
      <c r="A46" s="1">
        <f t="shared" si="13"/>
        <v>2033</v>
      </c>
      <c r="B46" s="1">
        <v>43</v>
      </c>
      <c r="C46" s="3">
        <f t="shared" si="23"/>
        <v>996.9922805527297</v>
      </c>
      <c r="D46" s="3">
        <f t="shared" si="24"/>
        <v>787.684451139173</v>
      </c>
      <c r="E46" s="3">
        <f t="shared" si="25"/>
        <v>791.052625495928</v>
      </c>
      <c r="F46" s="3">
        <f t="shared" si="26"/>
        <v>37620.84127376662</v>
      </c>
      <c r="G46" s="3">
        <f t="shared" si="27"/>
        <v>1586.4244201654558</v>
      </c>
      <c r="H46" s="3">
        <f t="shared" si="20"/>
        <v>-2.7458620674240213</v>
      </c>
      <c r="I46" s="3">
        <f t="shared" si="21"/>
        <v>26.515168929750715</v>
      </c>
      <c r="J46" s="3">
        <f t="shared" si="22"/>
        <v>23.731578764877842</v>
      </c>
      <c r="K46" s="3">
        <f t="shared" si="28"/>
        <v>74.54238375146191</v>
      </c>
      <c r="L46" s="3">
        <f t="shared" si="29"/>
        <v>74.54238375146191</v>
      </c>
      <c r="M46" s="3">
        <f t="shared" si="30"/>
        <v>61.84046331734533</v>
      </c>
      <c r="N46" s="4">
        <v>25</v>
      </c>
      <c r="O46" s="1">
        <v>1</v>
      </c>
      <c r="P46" s="3">
        <f t="shared" si="31"/>
        <v>158.4447675029238</v>
      </c>
      <c r="Q46" s="3">
        <f t="shared" si="3"/>
        <v>470.2793776192121</v>
      </c>
      <c r="R46" s="1">
        <f t="shared" si="17"/>
        <v>4.211677552626274</v>
      </c>
      <c r="S46" s="1">
        <f t="shared" si="32"/>
        <v>16.165057927135518</v>
      </c>
    </row>
    <row r="47" spans="1:19" ht="14.25">
      <c r="A47" s="1">
        <f t="shared" si="13"/>
        <v>2034</v>
      </c>
      <c r="B47" s="1">
        <v>44</v>
      </c>
      <c r="C47" s="3">
        <f t="shared" si="23"/>
        <v>998.1844980511893</v>
      </c>
      <c r="D47" s="3">
        <f t="shared" si="24"/>
        <v>796.044451139173</v>
      </c>
      <c r="E47" s="3">
        <f t="shared" si="25"/>
        <v>792.3704001755987</v>
      </c>
      <c r="F47" s="3">
        <f t="shared" si="26"/>
        <v>37622.26936115437</v>
      </c>
      <c r="G47" s="3">
        <f t="shared" si="27"/>
        <v>1599.1263405995724</v>
      </c>
      <c r="H47" s="3">
        <f t="shared" si="20"/>
        <v>-2.7441879716745414</v>
      </c>
      <c r="I47" s="3">
        <f t="shared" si="21"/>
        <v>26.516175445741602</v>
      </c>
      <c r="J47" s="3">
        <f t="shared" si="22"/>
        <v>23.77111200526796</v>
      </c>
      <c r="K47" s="3">
        <f t="shared" si="28"/>
        <v>75.34201775146191</v>
      </c>
      <c r="L47" s="3">
        <f t="shared" si="29"/>
        <v>75.34201775146191</v>
      </c>
      <c r="M47" s="3">
        <f t="shared" si="30"/>
        <v>62.326649407250336</v>
      </c>
      <c r="N47" s="4">
        <v>25</v>
      </c>
      <c r="O47" s="1">
        <v>1</v>
      </c>
      <c r="P47" s="3">
        <f t="shared" si="31"/>
        <v>160.0440355029238</v>
      </c>
      <c r="Q47" s="3">
        <f t="shared" si="3"/>
        <v>470.8417443637685</v>
      </c>
      <c r="R47" s="1">
        <f t="shared" si="17"/>
        <v>4.2189473359782825</v>
      </c>
      <c r="S47" s="1">
        <f t="shared" si="32"/>
        <v>16.170681594581083</v>
      </c>
    </row>
    <row r="48" spans="1:19" ht="14.25">
      <c r="A48" s="1">
        <f t="shared" si="13"/>
        <v>2035</v>
      </c>
      <c r="B48" s="1">
        <v>45</v>
      </c>
      <c r="C48" s="3">
        <f t="shared" si="23"/>
        <v>999.0649417353031</v>
      </c>
      <c r="D48" s="3">
        <f t="shared" si="24"/>
        <v>804.404451139173</v>
      </c>
      <c r="E48" s="3">
        <f t="shared" si="25"/>
        <v>793.6407042517686</v>
      </c>
      <c r="F48" s="3">
        <f t="shared" si="26"/>
        <v>37623.743245049875</v>
      </c>
      <c r="G48" s="3">
        <f t="shared" si="27"/>
        <v>1612.141708943784</v>
      </c>
      <c r="H48" s="3">
        <f t="shared" si="20"/>
        <v>-2.7389898331137936</v>
      </c>
      <c r="I48" s="3">
        <f t="shared" si="21"/>
        <v>26.51721423911115</v>
      </c>
      <c r="J48" s="3">
        <f t="shared" si="22"/>
        <v>23.80922112755306</v>
      </c>
      <c r="K48" s="3">
        <f t="shared" si="28"/>
        <v>76.14165175146191</v>
      </c>
      <c r="L48" s="3">
        <f t="shared" si="29"/>
        <v>76.14165175146191</v>
      </c>
      <c r="M48" s="3">
        <f t="shared" si="30"/>
        <v>62.82567610630569</v>
      </c>
      <c r="N48" s="4">
        <v>25</v>
      </c>
      <c r="O48" s="1">
        <v>1</v>
      </c>
      <c r="P48" s="3">
        <f t="shared" si="31"/>
        <v>161.6433035029238</v>
      </c>
      <c r="Q48" s="3">
        <f t="shared" si="3"/>
        <v>471.2570479883505</v>
      </c>
      <c r="R48" s="1">
        <f t="shared" si="17"/>
        <v>4.225975467603193</v>
      </c>
      <c r="S48" s="1">
        <f t="shared" si="32"/>
        <v>16.1748346308269</v>
      </c>
    </row>
    <row r="49" spans="1:19" ht="14.25">
      <c r="A49" s="1">
        <f t="shared" si="13"/>
        <v>2036</v>
      </c>
      <c r="B49" s="1">
        <v>46</v>
      </c>
      <c r="C49" s="3">
        <f t="shared" si="23"/>
        <v>999.6499762570331</v>
      </c>
      <c r="D49" s="3">
        <f t="shared" si="24"/>
        <v>812.7644511391729</v>
      </c>
      <c r="E49" s="3">
        <f t="shared" si="25"/>
        <v>794.8617117288372</v>
      </c>
      <c r="F49" s="3">
        <f t="shared" si="26"/>
        <v>37625.26122740592</v>
      </c>
      <c r="G49" s="3">
        <f t="shared" si="27"/>
        <v>1625.45768458894</v>
      </c>
      <c r="H49" s="3">
        <f t="shared" si="20"/>
        <v>-2.7305101937092786</v>
      </c>
      <c r="I49" s="3">
        <f t="shared" si="21"/>
        <v>26.518284113075694</v>
      </c>
      <c r="J49" s="3">
        <f t="shared" si="22"/>
        <v>23.845851351865115</v>
      </c>
      <c r="K49" s="3">
        <f t="shared" si="28"/>
        <v>76.9412857514619</v>
      </c>
      <c r="L49" s="3">
        <f t="shared" si="29"/>
        <v>76.9412857514619</v>
      </c>
      <c r="M49" s="3">
        <f t="shared" si="30"/>
        <v>63.337017390128906</v>
      </c>
      <c r="N49" s="4">
        <v>25</v>
      </c>
      <c r="O49" s="1">
        <v>1</v>
      </c>
      <c r="P49" s="3">
        <f t="shared" si="31"/>
        <v>163.2425715029238</v>
      </c>
      <c r="Q49" s="3">
        <f t="shared" si="3"/>
        <v>471.5330076684118</v>
      </c>
      <c r="R49" s="1">
        <f t="shared" si="17"/>
        <v>4.2327504226761</v>
      </c>
      <c r="S49" s="1">
        <f t="shared" si="32"/>
        <v>16.177594227627516</v>
      </c>
    </row>
    <row r="50" spans="1:19" ht="14.25">
      <c r="A50" s="1">
        <f t="shared" si="13"/>
        <v>2037</v>
      </c>
      <c r="B50" s="1">
        <v>47</v>
      </c>
      <c r="C50" s="3">
        <f t="shared" si="23"/>
        <v>999.955197701991</v>
      </c>
      <c r="D50" s="3">
        <f t="shared" si="24"/>
        <v>821.1244511391728</v>
      </c>
      <c r="E50" s="3">
        <f t="shared" si="25"/>
        <v>796.031904261081</v>
      </c>
      <c r="F50" s="3">
        <f t="shared" si="26"/>
        <v>37626.82154506739</v>
      </c>
      <c r="G50" s="3">
        <f t="shared" si="27"/>
        <v>1639.061952950273</v>
      </c>
      <c r="H50" s="3">
        <f t="shared" si="20"/>
        <v>-2.7189772458788</v>
      </c>
      <c r="I50" s="3">
        <f t="shared" si="21"/>
        <v>26.519383824963494</v>
      </c>
      <c r="J50" s="3">
        <f t="shared" si="22"/>
        <v>23.880957127832428</v>
      </c>
      <c r="K50" s="3">
        <f t="shared" si="28"/>
        <v>77.7409197514619</v>
      </c>
      <c r="L50" s="3">
        <f t="shared" si="29"/>
        <v>77.7409197514619</v>
      </c>
      <c r="M50" s="3">
        <f t="shared" si="30"/>
        <v>63.860168783287975</v>
      </c>
      <c r="N50" s="4">
        <v>25</v>
      </c>
      <c r="O50" s="1">
        <v>1</v>
      </c>
      <c r="P50" s="3">
        <f t="shared" si="31"/>
        <v>164.8418395029238</v>
      </c>
      <c r="Q50" s="3">
        <f t="shared" si="3"/>
        <v>471.67698004810893</v>
      </c>
      <c r="R50" s="1">
        <f t="shared" si="17"/>
        <v>4.239262462553799</v>
      </c>
      <c r="S50" s="1">
        <f t="shared" si="32"/>
        <v>16.179033951424486</v>
      </c>
    </row>
    <row r="51" spans="1:19" ht="14.25">
      <c r="A51" s="1">
        <f t="shared" si="13"/>
        <v>2038</v>
      </c>
      <c r="B51" s="1">
        <v>48</v>
      </c>
      <c r="C51" s="3">
        <f t="shared" si="23"/>
        <v>999.9954694879383</v>
      </c>
      <c r="D51" s="3">
        <f t="shared" si="24"/>
        <v>829.4844511391728</v>
      </c>
      <c r="E51" s="3">
        <f t="shared" si="25"/>
        <v>797.150045741537</v>
      </c>
      <c r="F51" s="3">
        <f t="shared" si="26"/>
        <v>37628.42238083282</v>
      </c>
      <c r="G51" s="3">
        <f t="shared" si="27"/>
        <v>1652.942703918447</v>
      </c>
      <c r="H51" s="3">
        <f t="shared" si="20"/>
        <v>-2.7046056499520166</v>
      </c>
      <c r="I51" s="3">
        <f t="shared" si="21"/>
        <v>26.520512094010968</v>
      </c>
      <c r="J51" s="3">
        <f t="shared" si="22"/>
        <v>23.91450137224611</v>
      </c>
      <c r="K51" s="3">
        <f t="shared" si="28"/>
        <v>78.54055375146189</v>
      </c>
      <c r="L51" s="3">
        <f t="shared" si="29"/>
        <v>78.54055375146189</v>
      </c>
      <c r="M51" s="3">
        <f t="shared" si="30"/>
        <v>64.39464647653385</v>
      </c>
      <c r="N51" s="4">
        <v>25</v>
      </c>
      <c r="O51" s="1">
        <v>1</v>
      </c>
      <c r="P51" s="3">
        <f t="shared" si="31"/>
        <v>166.44110750292378</v>
      </c>
      <c r="Q51" s="3">
        <f t="shared" si="3"/>
        <v>471.6959761735558</v>
      </c>
      <c r="R51" s="1">
        <f t="shared" si="17"/>
        <v>4.245503489392432</v>
      </c>
      <c r="S51" s="1">
        <f t="shared" si="32"/>
        <v>16.179223912678953</v>
      </c>
    </row>
    <row r="52" spans="1:19" ht="14.25">
      <c r="A52" s="1">
        <f t="shared" si="13"/>
        <v>2039</v>
      </c>
      <c r="B52" s="1">
        <v>49</v>
      </c>
      <c r="C52" s="3">
        <f t="shared" si="23"/>
        <v>999.7849565630581</v>
      </c>
      <c r="D52" s="3">
        <f t="shared" si="24"/>
        <v>837.8444511391729</v>
      </c>
      <c r="E52" s="3">
        <f t="shared" si="25"/>
        <v>798.2151586238615</v>
      </c>
      <c r="F52" s="3">
        <f t="shared" si="26"/>
        <v>37630.06187360045</v>
      </c>
      <c r="G52" s="3">
        <f t="shared" si="27"/>
        <v>1667.088611193375</v>
      </c>
      <c r="H52" s="3">
        <f t="shared" si="20"/>
        <v>-2.687597305855955</v>
      </c>
      <c r="I52" s="3">
        <f t="shared" si="21"/>
        <v>26.521667608513596</v>
      </c>
      <c r="J52" s="3">
        <f t="shared" si="22"/>
        <v>23.946454758715845</v>
      </c>
      <c r="K52" s="3">
        <f t="shared" si="28"/>
        <v>79.3401877514619</v>
      </c>
      <c r="L52" s="3">
        <f t="shared" si="29"/>
        <v>79.3401877514619</v>
      </c>
      <c r="M52" s="3">
        <f t="shared" si="30"/>
        <v>64.93998648019598</v>
      </c>
      <c r="N52" s="4">
        <v>25</v>
      </c>
      <c r="O52" s="1">
        <v>1</v>
      </c>
      <c r="P52" s="3">
        <f t="shared" si="31"/>
        <v>168.04037550292378</v>
      </c>
      <c r="Q52" s="3">
        <f t="shared" si="3"/>
        <v>471.596677624084</v>
      </c>
      <c r="R52" s="1">
        <f t="shared" si="17"/>
        <v>4.251466910621531</v>
      </c>
      <c r="S52" s="1">
        <f t="shared" si="32"/>
        <v>16.178230927184238</v>
      </c>
    </row>
    <row r="53" spans="1:19" ht="14.25">
      <c r="A53" s="1">
        <f t="shared" si="13"/>
        <v>2040</v>
      </c>
      <c r="B53" s="5">
        <v>50</v>
      </c>
      <c r="C53" s="3">
        <f t="shared" si="23"/>
        <v>999.3371579859363</v>
      </c>
      <c r="D53" s="3">
        <f t="shared" si="24"/>
        <v>846.2044511391728</v>
      </c>
      <c r="E53" s="3">
        <f t="shared" si="25"/>
        <v>799.2265018688937</v>
      </c>
      <c r="F53" s="3">
        <f t="shared" si="26"/>
        <v>37631.73812766128</v>
      </c>
      <c r="G53" s="3">
        <f t="shared" si="27"/>
        <v>1681.488812464641</v>
      </c>
      <c r="H53" s="3">
        <f t="shared" si="20"/>
        <v>-2.668142081560568</v>
      </c>
      <c r="I53" s="3">
        <f t="shared" si="21"/>
        <v>26.52284903237567</v>
      </c>
      <c r="J53" s="3">
        <f t="shared" si="22"/>
        <v>23.97679505606681</v>
      </c>
      <c r="K53" s="3">
        <f t="shared" si="28"/>
        <v>80.1398217514619</v>
      </c>
      <c r="L53" s="3">
        <f t="shared" si="29"/>
        <v>80.1398217514619</v>
      </c>
      <c r="M53" s="3">
        <f t="shared" si="30"/>
        <v>65.49574381225972</v>
      </c>
      <c r="N53" s="4">
        <v>25</v>
      </c>
      <c r="O53" s="1">
        <v>1</v>
      </c>
      <c r="P53" s="3">
        <f t="shared" si="31"/>
        <v>169.63964350292378</v>
      </c>
      <c r="Q53" s="3">
        <f t="shared" si="3"/>
        <v>471.3854518801586</v>
      </c>
      <c r="R53" s="1">
        <f t="shared" si="17"/>
        <v>4.257147512660595</v>
      </c>
      <c r="S53" s="1">
        <f t="shared" si="32"/>
        <v>16.176118669744984</v>
      </c>
    </row>
    <row r="54" spans="1:19" ht="14.25">
      <c r="A54" s="1">
        <f t="shared" si="13"/>
        <v>2041</v>
      </c>
      <c r="B54" s="5">
        <v>51</v>
      </c>
      <c r="C54" s="3">
        <f t="shared" si="23"/>
        <v>998.6649379651735</v>
      </c>
      <c r="D54" s="3">
        <f t="shared" si="24"/>
        <v>854.5644511391727</v>
      </c>
      <c r="E54" s="3">
        <f t="shared" si="25"/>
        <v>800.1835504141025</v>
      </c>
      <c r="F54" s="3">
        <f t="shared" si="26"/>
        <v>37633.449221197625</v>
      </c>
      <c r="G54" s="3">
        <f t="shared" si="27"/>
        <v>1696.132890403843</v>
      </c>
      <c r="H54" s="3">
        <f t="shared" si="20"/>
        <v>-2.6464185006809475</v>
      </c>
      <c r="I54" s="3">
        <f t="shared" si="21"/>
        <v>26.524055011100085</v>
      </c>
      <c r="J54" s="3">
        <f t="shared" si="22"/>
        <v>24.00550651242307</v>
      </c>
      <c r="K54" s="3">
        <f t="shared" si="28"/>
        <v>80.93945575146189</v>
      </c>
      <c r="L54" s="3">
        <f t="shared" si="29"/>
        <v>80.93945575146189</v>
      </c>
      <c r="M54" s="3">
        <f t="shared" si="30"/>
        <v>66.06149171970458</v>
      </c>
      <c r="N54" s="4">
        <v>25</v>
      </c>
      <c r="O54" s="1">
        <v>1</v>
      </c>
      <c r="P54" s="3">
        <f t="shared" si="31"/>
        <v>171.23891150292377</v>
      </c>
      <c r="Q54" s="3">
        <f t="shared" si="3"/>
        <v>471.06836696470447</v>
      </c>
      <c r="R54" s="1">
        <f t="shared" si="17"/>
        <v>4.262541343300766</v>
      </c>
      <c r="S54" s="1">
        <f t="shared" si="32"/>
        <v>16.17294782059044</v>
      </c>
    </row>
    <row r="55" spans="1:19" ht="14.25">
      <c r="A55" s="1">
        <f t="shared" si="13"/>
        <v>2042</v>
      </c>
      <c r="B55" s="1">
        <v>52</v>
      </c>
      <c r="C55" s="3">
        <f t="shared" si="23"/>
        <v>997.7805554327355</v>
      </c>
      <c r="D55" s="3">
        <f t="shared" si="24"/>
        <v>862.9244511391728</v>
      </c>
      <c r="E55" s="3">
        <f t="shared" si="25"/>
        <v>801.0859760701597</v>
      </c>
      <c r="F55" s="3">
        <f t="shared" si="26"/>
        <v>37635.19321404225</v>
      </c>
      <c r="G55" s="3">
        <f t="shared" si="27"/>
        <v>1711.0108544356003</v>
      </c>
      <c r="H55" s="3">
        <f t="shared" si="20"/>
        <v>-2.6225943915010097</v>
      </c>
      <c r="I55" s="3">
        <f t="shared" si="21"/>
        <v>26.525284177256978</v>
      </c>
      <c r="J55" s="3">
        <f t="shared" si="22"/>
        <v>24.03257928210479</v>
      </c>
      <c r="K55" s="3">
        <f t="shared" si="28"/>
        <v>81.73908975146188</v>
      </c>
      <c r="L55" s="3">
        <f t="shared" si="29"/>
        <v>81.73908975146188</v>
      </c>
      <c r="M55" s="3">
        <f t="shared" si="30"/>
        <v>66.63682093174097</v>
      </c>
      <c r="N55" s="4">
        <v>25</v>
      </c>
      <c r="O55" s="1">
        <v>1</v>
      </c>
      <c r="P55" s="3">
        <f t="shared" si="31"/>
        <v>172.8381795029237</v>
      </c>
      <c r="Q55" s="3">
        <f t="shared" si="3"/>
        <v>470.65120539279974</v>
      </c>
      <c r="R55" s="1">
        <f t="shared" si="17"/>
        <v>4.267645602208546</v>
      </c>
      <c r="S55" s="1">
        <f t="shared" si="32"/>
        <v>16.168776204871392</v>
      </c>
    </row>
    <row r="56" spans="1:19" ht="14.25">
      <c r="A56" s="1">
        <f t="shared" si="13"/>
        <v>2043</v>
      </c>
      <c r="B56" s="1">
        <v>53</v>
      </c>
      <c r="C56" s="3">
        <f t="shared" si="23"/>
        <v>996.6956922215135</v>
      </c>
      <c r="D56" s="3">
        <f t="shared" si="24"/>
        <v>871.2844511391729</v>
      </c>
      <c r="E56" s="3">
        <f t="shared" si="25"/>
        <v>801.9336297546043</v>
      </c>
      <c r="F56" s="3">
        <f t="shared" si="26"/>
        <v>37636.9681547493</v>
      </c>
      <c r="G56" s="3">
        <f t="shared" si="27"/>
        <v>1726.1131232553214</v>
      </c>
      <c r="H56" s="3">
        <f t="shared" si="20"/>
        <v>-2.5968274995587883</v>
      </c>
      <c r="I56" s="3">
        <f t="shared" si="21"/>
        <v>26.526535155467307</v>
      </c>
      <c r="J56" s="3">
        <f t="shared" si="22"/>
        <v>24.058008892638128</v>
      </c>
      <c r="K56" s="3">
        <f t="shared" si="28"/>
        <v>82.53872375146189</v>
      </c>
      <c r="L56" s="3">
        <f t="shared" si="29"/>
        <v>82.53872375146189</v>
      </c>
      <c r="M56" s="3">
        <f t="shared" si="30"/>
        <v>67.22133894363864</v>
      </c>
      <c r="N56" s="4">
        <v>25</v>
      </c>
      <c r="O56" s="1">
        <v>1</v>
      </c>
      <c r="P56" s="3">
        <f t="shared" si="31"/>
        <v>174.43744750292376</v>
      </c>
      <c r="Q56" s="3">
        <f t="shared" si="3"/>
        <v>470.13947746297805</v>
      </c>
      <c r="R56" s="1">
        <f t="shared" si="17"/>
        <v>4.272458539040852</v>
      </c>
      <c r="S56" s="1">
        <f t="shared" si="32"/>
        <v>16.163658925573177</v>
      </c>
    </row>
    <row r="57" spans="1:19" ht="14.25">
      <c r="A57" s="1">
        <f t="shared" si="13"/>
        <v>2044</v>
      </c>
      <c r="B57" s="5">
        <v>54</v>
      </c>
      <c r="C57" s="3">
        <f t="shared" si="23"/>
        <v>995.4214799141314</v>
      </c>
      <c r="D57" s="3">
        <f t="shared" si="24"/>
        <v>879.6444511391728</v>
      </c>
      <c r="E57" s="3">
        <f t="shared" si="25"/>
        <v>802.7265249779515</v>
      </c>
      <c r="F57" s="3">
        <f t="shared" si="26"/>
        <v>37638.77208702551</v>
      </c>
      <c r="G57" s="3">
        <f t="shared" si="27"/>
        <v>1741.4305080631448</v>
      </c>
      <c r="H57" s="3">
        <f t="shared" si="20"/>
        <v>-2.569266065815732</v>
      </c>
      <c r="I57" s="3">
        <f t="shared" si="21"/>
        <v>26.527806566935578</v>
      </c>
      <c r="J57" s="3">
        <f t="shared" si="22"/>
        <v>24.081795749338543</v>
      </c>
      <c r="K57" s="3">
        <f t="shared" si="28"/>
        <v>83.3383577514619</v>
      </c>
      <c r="L57" s="3">
        <f t="shared" si="29"/>
        <v>83.3383577514619</v>
      </c>
      <c r="M57" s="3">
        <f t="shared" si="30"/>
        <v>67.81466932989343</v>
      </c>
      <c r="N57" s="4">
        <v>25</v>
      </c>
      <c r="O57" s="1">
        <v>1</v>
      </c>
      <c r="P57" s="3">
        <f t="shared" si="31"/>
        <v>176.03671550292376</v>
      </c>
      <c r="Q57" s="3">
        <f t="shared" si="3"/>
        <v>469.5384339217601</v>
      </c>
      <c r="R57" s="1">
        <f t="shared" si="17"/>
        <v>4.276979358691223</v>
      </c>
      <c r="S57" s="1">
        <f t="shared" si="32"/>
        <v>16.157648490160998</v>
      </c>
    </row>
    <row r="58" spans="1:19" ht="14.25">
      <c r="A58" s="1">
        <f t="shared" si="13"/>
        <v>2045</v>
      </c>
      <c r="B58" s="5">
        <v>55</v>
      </c>
      <c r="C58" s="3">
        <f t="shared" si="23"/>
        <v>993.9685254267472</v>
      </c>
      <c r="D58" s="3">
        <f t="shared" si="24"/>
        <v>888.0044511391727</v>
      </c>
      <c r="E58" s="3">
        <f t="shared" si="25"/>
        <v>803.4648225026731</v>
      </c>
      <c r="F58" s="3">
        <f t="shared" si="26"/>
        <v>37640.60305556661</v>
      </c>
      <c r="G58" s="3">
        <f t="shared" si="27"/>
        <v>1756.9541964847133</v>
      </c>
      <c r="H58" s="3">
        <f t="shared" si="20"/>
        <v>-2.540049372320988</v>
      </c>
      <c r="I58" s="3">
        <f t="shared" si="21"/>
        <v>26.529097033563346</v>
      </c>
      <c r="J58" s="3">
        <f t="shared" si="22"/>
        <v>24.103944675080193</v>
      </c>
      <c r="K58" s="3">
        <f t="shared" si="28"/>
        <v>84.1379917514619</v>
      </c>
      <c r="L58" s="3">
        <f t="shared" si="29"/>
        <v>84.1379917514619</v>
      </c>
      <c r="M58" s="3">
        <f t="shared" si="30"/>
        <v>68.4164510855308</v>
      </c>
      <c r="N58" s="4">
        <v>25</v>
      </c>
      <c r="O58" s="1">
        <v>1</v>
      </c>
      <c r="P58" s="3">
        <f t="shared" si="31"/>
        <v>177.63598350292375</v>
      </c>
      <c r="Q58" s="3">
        <f t="shared" si="3"/>
        <v>468.85307803148453</v>
      </c>
      <c r="R58" s="1">
        <f t="shared" si="17"/>
        <v>4.281208133215741</v>
      </c>
      <c r="S58" s="1">
        <f t="shared" si="32"/>
        <v>16.150794931258243</v>
      </c>
    </row>
    <row r="59" spans="1:19" ht="14.25">
      <c r="A59" s="1">
        <f t="shared" si="13"/>
        <v>2046</v>
      </c>
      <c r="B59" s="1">
        <v>56</v>
      </c>
      <c r="C59" s="3">
        <f t="shared" si="23"/>
        <v>992.3469353884951</v>
      </c>
      <c r="D59" s="3">
        <f t="shared" si="24"/>
        <v>896.3644511391726</v>
      </c>
      <c r="E59" s="3">
        <f t="shared" si="25"/>
        <v>804.1488161002615</v>
      </c>
      <c r="F59" s="3">
        <f t="shared" si="26"/>
        <v>37642.45911134134</v>
      </c>
      <c r="G59" s="3">
        <f t="shared" si="27"/>
        <v>1772.6757371506444</v>
      </c>
      <c r="H59" s="3">
        <f t="shared" si="20"/>
        <v>-2.509308257176449</v>
      </c>
      <c r="I59" s="3">
        <f t="shared" si="21"/>
        <v>26.530405181673377</v>
      </c>
      <c r="J59" s="3">
        <f t="shared" si="22"/>
        <v>24.12446448300784</v>
      </c>
      <c r="K59" s="3">
        <f t="shared" si="28"/>
        <v>84.93762575146188</v>
      </c>
      <c r="L59" s="3">
        <f t="shared" si="29"/>
        <v>84.93762575146188</v>
      </c>
      <c r="M59" s="3">
        <f t="shared" si="30"/>
        <v>69.02633799439316</v>
      </c>
      <c r="N59" s="4">
        <v>25</v>
      </c>
      <c r="O59" s="1">
        <v>1</v>
      </c>
      <c r="P59" s="3">
        <f t="shared" si="31"/>
        <v>179.23525150292375</v>
      </c>
      <c r="Q59" s="3">
        <f t="shared" si="3"/>
        <v>468.0881770700448</v>
      </c>
      <c r="R59" s="1">
        <f t="shared" si="17"/>
        <v>4.285145720014256</v>
      </c>
      <c r="S59" s="1">
        <f t="shared" si="32"/>
        <v>16.143145921643846</v>
      </c>
    </row>
    <row r="60" spans="1:19" ht="14.25">
      <c r="A60" s="1">
        <f t="shared" si="13"/>
        <v>2047</v>
      </c>
      <c r="B60" s="1">
        <v>57</v>
      </c>
      <c r="C60" s="3">
        <f t="shared" si="23"/>
        <v>990.5663393742498</v>
      </c>
      <c r="D60" s="3">
        <f t="shared" si="24"/>
        <v>904.7244511391727</v>
      </c>
      <c r="E60" s="3">
        <f t="shared" si="25"/>
        <v>804.7789193360892</v>
      </c>
      <c r="F60" s="3">
        <f t="shared" si="26"/>
        <v>37644.33831636269</v>
      </c>
      <c r="G60" s="3">
        <f t="shared" si="27"/>
        <v>1788.5870249077132</v>
      </c>
      <c r="H60" s="3">
        <f t="shared" si="20"/>
        <v>-2.477165600508808</v>
      </c>
      <c r="I60" s="3">
        <f t="shared" si="21"/>
        <v>26.531729645372426</v>
      </c>
      <c r="J60" s="3">
        <f t="shared" si="22"/>
        <v>24.143367580082675</v>
      </c>
      <c r="K60" s="3">
        <f t="shared" si="28"/>
        <v>85.73725975146188</v>
      </c>
      <c r="L60" s="3">
        <f t="shared" si="29"/>
        <v>85.73725975146188</v>
      </c>
      <c r="M60" s="3">
        <f t="shared" si="30"/>
        <v>69.64399802330594</v>
      </c>
      <c r="N60" s="4">
        <v>25</v>
      </c>
      <c r="O60" s="1">
        <v>1</v>
      </c>
      <c r="P60" s="3">
        <f t="shared" si="31"/>
        <v>180.83451950292374</v>
      </c>
      <c r="Q60" s="3">
        <f t="shared" si="3"/>
        <v>467.24827328974044</v>
      </c>
      <c r="R60" s="1">
        <f t="shared" si="17"/>
        <v>4.288793685868061</v>
      </c>
      <c r="S60" s="1">
        <f t="shared" si="32"/>
        <v>16.1347468838408</v>
      </c>
    </row>
    <row r="61" spans="1:19" ht="14.25">
      <c r="A61" s="1">
        <f t="shared" si="13"/>
        <v>2048</v>
      </c>
      <c r="B61" s="5">
        <v>58</v>
      </c>
      <c r="C61" s="3">
        <f t="shared" si="23"/>
        <v>988.6359120455852</v>
      </c>
      <c r="D61" s="3">
        <f t="shared" si="24"/>
        <v>913.0844511391726</v>
      </c>
      <c r="E61" s="3">
        <f t="shared" si="25"/>
        <v>805.3556533160197</v>
      </c>
      <c r="F61" s="3">
        <f t="shared" si="26"/>
        <v>37646.23874798327</v>
      </c>
      <c r="G61" s="3">
        <f t="shared" si="27"/>
        <v>1804.680286635869</v>
      </c>
      <c r="H61" s="3">
        <f t="shared" si="20"/>
        <v>-2.4437367830608734</v>
      </c>
      <c r="I61" s="3">
        <f t="shared" si="21"/>
        <v>26.53306906957861</v>
      </c>
      <c r="J61" s="3">
        <f t="shared" si="22"/>
        <v>24.160669599480592</v>
      </c>
      <c r="K61" s="3">
        <f t="shared" si="28"/>
        <v>86.53689375146189</v>
      </c>
      <c r="L61" s="3">
        <f t="shared" si="29"/>
        <v>86.53689375146189</v>
      </c>
      <c r="M61" s="3">
        <f t="shared" si="30"/>
        <v>70.26911274106178</v>
      </c>
      <c r="N61" s="4">
        <v>25</v>
      </c>
      <c r="O61" s="1">
        <v>1</v>
      </c>
      <c r="P61" s="3">
        <f t="shared" si="31"/>
        <v>182.43378750292374</v>
      </c>
      <c r="Q61" s="3">
        <f t="shared" si="3"/>
        <v>466.33769436112505</v>
      </c>
      <c r="R61" s="1">
        <f t="shared" si="17"/>
        <v>4.292154236459142</v>
      </c>
      <c r="S61" s="1">
        <f t="shared" si="32"/>
        <v>16.12564109455465</v>
      </c>
    </row>
    <row r="62" spans="1:19" ht="14.25">
      <c r="A62" s="1">
        <f t="shared" si="13"/>
        <v>2049</v>
      </c>
      <c r="B62" s="5">
        <v>59</v>
      </c>
      <c r="C62" s="3">
        <f t="shared" si="23"/>
        <v>986.5643942521242</v>
      </c>
      <c r="D62" s="3">
        <f t="shared" si="24"/>
        <v>921.4444511391725</v>
      </c>
      <c r="E62" s="3">
        <f t="shared" si="25"/>
        <v>805.8796353327194</v>
      </c>
      <c r="F62" s="3">
        <f t="shared" si="26"/>
        <v>37648.158502749626</v>
      </c>
      <c r="G62" s="3">
        <f t="shared" si="27"/>
        <v>1820.948067646269</v>
      </c>
      <c r="H62" s="3">
        <f t="shared" si="20"/>
        <v>-2.409130118925397</v>
      </c>
      <c r="I62" s="3">
        <f t="shared" si="21"/>
        <v>26.534422112737936</v>
      </c>
      <c r="J62" s="3">
        <f t="shared" si="22"/>
        <v>24.17638905998158</v>
      </c>
      <c r="K62" s="3">
        <f t="shared" si="28"/>
        <v>87.33652775146187</v>
      </c>
      <c r="L62" s="3">
        <f t="shared" si="29"/>
        <v>87.33652775146187</v>
      </c>
      <c r="M62" s="3">
        <f t="shared" si="30"/>
        <v>70.90137676120669</v>
      </c>
      <c r="N62" s="4">
        <v>25</v>
      </c>
      <c r="O62" s="1">
        <v>1</v>
      </c>
      <c r="P62" s="3">
        <f t="shared" si="31"/>
        <v>184.03305550292373</v>
      </c>
      <c r="Q62" s="3">
        <f t="shared" si="3"/>
        <v>465.36056332647365</v>
      </c>
      <c r="R62" s="1">
        <f t="shared" si="17"/>
        <v>4.295230151018772</v>
      </c>
      <c r="S62" s="1">
        <f t="shared" si="32"/>
        <v>16.115869784208133</v>
      </c>
    </row>
    <row r="63" spans="1:19" ht="14.25">
      <c r="A63" s="1">
        <f t="shared" si="13"/>
        <v>2050</v>
      </c>
      <c r="B63" s="1">
        <v>60</v>
      </c>
      <c r="C63" s="3">
        <f t="shared" si="23"/>
        <v>984.3601131429435</v>
      </c>
      <c r="D63" s="3">
        <f t="shared" si="24"/>
        <v>929.8044511391724</v>
      </c>
      <c r="E63" s="3">
        <f t="shared" si="25"/>
        <v>806.3515683533824</v>
      </c>
      <c r="F63" s="3">
        <f t="shared" si="26"/>
        <v>37650.09569984789</v>
      </c>
      <c r="G63" s="3">
        <f t="shared" si="27"/>
        <v>1837.3832186365244</v>
      </c>
      <c r="H63" s="3">
        <f t="shared" si="20"/>
        <v>-2.373447263860815</v>
      </c>
      <c r="I63" s="3">
        <f t="shared" si="21"/>
        <v>26.53578744925279</v>
      </c>
      <c r="J63" s="3">
        <f t="shared" si="22"/>
        <v>24.19054705060147</v>
      </c>
      <c r="K63" s="3">
        <f t="shared" si="28"/>
        <v>88.13616175146187</v>
      </c>
      <c r="L63" s="3">
        <f t="shared" si="29"/>
        <v>88.13616175146187</v>
      </c>
      <c r="M63" s="3">
        <f t="shared" si="30"/>
        <v>71.54049720765279</v>
      </c>
      <c r="N63" s="4">
        <v>25</v>
      </c>
      <c r="O63" s="1">
        <v>1</v>
      </c>
      <c r="P63" s="3">
        <f t="shared" si="31"/>
        <v>185.63232350292373</v>
      </c>
      <c r="Q63" s="3">
        <f t="shared" si="3"/>
        <v>464.3208080862941</v>
      </c>
      <c r="R63" s="1">
        <f t="shared" si="17"/>
        <v>4.298024721774504</v>
      </c>
      <c r="S63" s="1">
        <f t="shared" si="32"/>
        <v>16.10547223180634</v>
      </c>
    </row>
    <row r="64" spans="1:19" ht="14.25">
      <c r="A64" s="1">
        <f t="shared" si="13"/>
        <v>2051</v>
      </c>
      <c r="B64" s="5">
        <v>61</v>
      </c>
      <c r="C64" s="3">
        <f aca="true" t="shared" si="33" ref="C64:C81">C63+H63+K63+M63+N63+O63-P63</f>
        <v>982.0310013352737</v>
      </c>
      <c r="D64" s="3">
        <f aca="true" t="shared" si="34" ref="D64:D81">D63+P63-K63-L63-O63</f>
        <v>938.1644511391725</v>
      </c>
      <c r="E64" s="3">
        <f aca="true" t="shared" si="35" ref="E64:E81">E63-H63+I63-J63-R63</f>
        <v>806.77223129412</v>
      </c>
      <c r="F64" s="3">
        <f aca="true" t="shared" si="36" ref="F64:F81">F63-I63+J63+R63</f>
        <v>37652.048484171006</v>
      </c>
      <c r="G64" s="3">
        <f aca="true" t="shared" si="37" ref="G64:G81">G63+L63-M63</f>
        <v>1853.9788831803335</v>
      </c>
      <c r="H64" s="3">
        <f aca="true" t="shared" si="38" ref="H64:H81">(E64-C64)/75</f>
        <v>-2.3367836005487153</v>
      </c>
      <c r="I64" s="3">
        <f aca="true" t="shared" si="39" ref="I64:I81">F64*(0.0007048)</f>
        <v>26.537163771643726</v>
      </c>
      <c r="J64" s="3">
        <f aca="true" t="shared" si="40" ref="J64:J81">E64*(0.03)</f>
        <v>24.2031669388236</v>
      </c>
      <c r="K64" s="3">
        <f aca="true" t="shared" si="41" ref="K64:K81">D63*(0.09565)</f>
        <v>88.93579575146185</v>
      </c>
      <c r="L64" s="3">
        <f aca="true" t="shared" si="42" ref="L64:L81">D63*(0.09565)</f>
        <v>88.93579575146185</v>
      </c>
      <c r="M64" s="3">
        <f aca="true" t="shared" si="43" ref="M64:M81">G63*(0.0392875)</f>
        <v>72.18619320218244</v>
      </c>
      <c r="N64" s="4">
        <v>25</v>
      </c>
      <c r="O64" s="1">
        <v>1</v>
      </c>
      <c r="P64" s="3">
        <f aca="true" t="shared" si="44" ref="P64:P81">D63*0.1913+(N63+O63)*0.36</f>
        <v>187.23159150292366</v>
      </c>
      <c r="Q64" s="3">
        <f aca="true" t="shared" si="45" ref="Q64:Q81">C64/2.12</f>
        <v>463.2221704411668</v>
      </c>
      <c r="R64" s="1">
        <f aca="true" t="shared" si="46" ref="R64:R81">4*(E63/750)</f>
        <v>4.300541697884706</v>
      </c>
      <c r="S64" s="1">
        <f aca="true" t="shared" si="47" ref="S64:S81">$S$3+(Q64-$Q$3)*(0.01)</f>
        <v>16.094485855355064</v>
      </c>
    </row>
    <row r="65" spans="1:19" ht="14.25">
      <c r="A65" s="1">
        <f t="shared" si="13"/>
        <v>2052</v>
      </c>
      <c r="B65" s="1">
        <v>62</v>
      </c>
      <c r="C65" s="3">
        <f t="shared" si="33"/>
        <v>979.5846151854455</v>
      </c>
      <c r="D65" s="3">
        <f t="shared" si="34"/>
        <v>946.5244511391722</v>
      </c>
      <c r="E65" s="3">
        <f t="shared" si="35"/>
        <v>807.1424700296042</v>
      </c>
      <c r="F65" s="3">
        <f t="shared" si="36"/>
        <v>37654.01502903607</v>
      </c>
      <c r="G65" s="3">
        <f t="shared" si="37"/>
        <v>1870.7284857296129</v>
      </c>
      <c r="H65" s="3">
        <f t="shared" si="38"/>
        <v>-2.2992286020778843</v>
      </c>
      <c r="I65" s="3">
        <f t="shared" si="39"/>
        <v>26.53854979246462</v>
      </c>
      <c r="J65" s="3">
        <f t="shared" si="40"/>
        <v>24.214274100888126</v>
      </c>
      <c r="K65" s="3">
        <f t="shared" si="41"/>
        <v>89.73542975146185</v>
      </c>
      <c r="L65" s="3">
        <f t="shared" si="42"/>
        <v>89.73542975146185</v>
      </c>
      <c r="M65" s="3">
        <f t="shared" si="43"/>
        <v>72.83819537294734</v>
      </c>
      <c r="N65" s="4">
        <v>25</v>
      </c>
      <c r="O65" s="1">
        <v>1</v>
      </c>
      <c r="P65" s="3">
        <f t="shared" si="44"/>
        <v>188.83085950292372</v>
      </c>
      <c r="Q65" s="3">
        <f t="shared" si="45"/>
        <v>462.0682147101158</v>
      </c>
      <c r="R65" s="1">
        <f t="shared" si="46"/>
        <v>4.30278523356864</v>
      </c>
      <c r="S65" s="1">
        <f t="shared" si="47"/>
        <v>16.082946298044554</v>
      </c>
    </row>
    <row r="66" spans="1:19" ht="14.25">
      <c r="A66" s="1">
        <f t="shared" si="13"/>
        <v>2053</v>
      </c>
      <c r="B66" s="1">
        <v>63</v>
      </c>
      <c r="C66" s="3">
        <f t="shared" si="33"/>
        <v>977.0281522048533</v>
      </c>
      <c r="D66" s="3">
        <f t="shared" si="34"/>
        <v>954.8844511391721</v>
      </c>
      <c r="E66" s="3">
        <f t="shared" si="35"/>
        <v>807.4631890896899</v>
      </c>
      <c r="F66" s="3">
        <f t="shared" si="36"/>
        <v>37655.993538578055</v>
      </c>
      <c r="G66" s="3">
        <f t="shared" si="37"/>
        <v>1887.6257201081273</v>
      </c>
      <c r="H66" s="3">
        <f t="shared" si="38"/>
        <v>-2.2608661748688457</v>
      </c>
      <c r="I66" s="3">
        <f t="shared" si="39"/>
        <v>26.539944245989812</v>
      </c>
      <c r="J66" s="3">
        <f t="shared" si="40"/>
        <v>24.223895672690695</v>
      </c>
      <c r="K66" s="3">
        <f t="shared" si="41"/>
        <v>90.53506375146183</v>
      </c>
      <c r="L66" s="3">
        <f t="shared" si="42"/>
        <v>90.53506375146183</v>
      </c>
      <c r="M66" s="3">
        <f t="shared" si="43"/>
        <v>73.49624538310216</v>
      </c>
      <c r="N66" s="4">
        <v>25</v>
      </c>
      <c r="O66" s="1">
        <v>1</v>
      </c>
      <c r="P66" s="3">
        <f t="shared" si="44"/>
        <v>190.43012750292365</v>
      </c>
      <c r="Q66" s="3">
        <f t="shared" si="45"/>
        <v>460.8623359456855</v>
      </c>
      <c r="R66" s="1">
        <f t="shared" si="46"/>
        <v>4.304759840157889</v>
      </c>
      <c r="S66" s="1">
        <f t="shared" si="47"/>
        <v>16.07088751040025</v>
      </c>
    </row>
    <row r="67" spans="1:19" ht="14.25">
      <c r="A67" s="1">
        <f t="shared" si="13"/>
        <v>2054</v>
      </c>
      <c r="B67" s="5">
        <v>64</v>
      </c>
      <c r="C67" s="3">
        <f t="shared" si="33"/>
        <v>974.3684676616249</v>
      </c>
      <c r="D67" s="3">
        <f t="shared" si="34"/>
        <v>963.244451139172</v>
      </c>
      <c r="E67" s="3">
        <f t="shared" si="35"/>
        <v>807.7353439976999</v>
      </c>
      <c r="F67" s="3">
        <f t="shared" si="36"/>
        <v>37657.98224984492</v>
      </c>
      <c r="G67" s="3">
        <f t="shared" si="37"/>
        <v>1904.664538476487</v>
      </c>
      <c r="H67" s="3">
        <f t="shared" si="38"/>
        <v>-2.221774982185666</v>
      </c>
      <c r="I67" s="3">
        <f t="shared" si="39"/>
        <v>26.5413458896907</v>
      </c>
      <c r="J67" s="3">
        <f t="shared" si="40"/>
        <v>24.232060319930998</v>
      </c>
      <c r="K67" s="3">
        <f t="shared" si="41"/>
        <v>91.33469775146183</v>
      </c>
      <c r="L67" s="3">
        <f t="shared" si="42"/>
        <v>91.33469775146183</v>
      </c>
      <c r="M67" s="3">
        <f t="shared" si="43"/>
        <v>74.16009547874805</v>
      </c>
      <c r="N67" s="4">
        <v>25</v>
      </c>
      <c r="O67" s="1">
        <v>1</v>
      </c>
      <c r="P67" s="3">
        <f t="shared" si="44"/>
        <v>192.02939550292365</v>
      </c>
      <c r="Q67" s="3">
        <f t="shared" si="45"/>
        <v>459.60776776491736</v>
      </c>
      <c r="R67" s="1">
        <f t="shared" si="46"/>
        <v>4.306470341811679</v>
      </c>
      <c r="S67" s="1">
        <f t="shared" si="47"/>
        <v>16.05834182859257</v>
      </c>
    </row>
    <row r="68" spans="1:19" ht="14.25">
      <c r="A68" s="1">
        <f t="shared" si="13"/>
        <v>2055</v>
      </c>
      <c r="B68" s="5">
        <v>65</v>
      </c>
      <c r="C68" s="3">
        <f t="shared" si="33"/>
        <v>971.6120904067253</v>
      </c>
      <c r="D68" s="3">
        <f t="shared" si="34"/>
        <v>971.6044511391719</v>
      </c>
      <c r="E68" s="3">
        <f t="shared" si="35"/>
        <v>807.9599342078337</v>
      </c>
      <c r="F68" s="3">
        <f t="shared" si="36"/>
        <v>37659.97943461698</v>
      </c>
      <c r="G68" s="3">
        <f t="shared" si="37"/>
        <v>1921.8391407492009</v>
      </c>
      <c r="H68" s="3">
        <f t="shared" si="38"/>
        <v>-2.1820287493185546</v>
      </c>
      <c r="I68" s="3">
        <f t="shared" si="39"/>
        <v>26.542753505518046</v>
      </c>
      <c r="J68" s="3">
        <f t="shared" si="40"/>
        <v>24.23879802623501</v>
      </c>
      <c r="K68" s="3">
        <f t="shared" si="41"/>
        <v>92.13433175146181</v>
      </c>
      <c r="L68" s="3">
        <f t="shared" si="42"/>
        <v>92.13433175146181</v>
      </c>
      <c r="M68" s="3">
        <f t="shared" si="43"/>
        <v>74.82950805539498</v>
      </c>
      <c r="N68" s="4">
        <v>25</v>
      </c>
      <c r="O68" s="1">
        <v>1</v>
      </c>
      <c r="P68" s="3">
        <f t="shared" si="44"/>
        <v>193.6286635029236</v>
      </c>
      <c r="Q68" s="3">
        <f t="shared" si="45"/>
        <v>458.30758981449304</v>
      </c>
      <c r="R68" s="1">
        <f t="shared" si="46"/>
        <v>4.307921834654399</v>
      </c>
      <c r="S68" s="1">
        <f t="shared" si="47"/>
        <v>16.045340049088328</v>
      </c>
    </row>
    <row r="69" spans="1:19" ht="14.25">
      <c r="A69" s="1">
        <f aca="true" t="shared" si="48" ref="A69:A117">1990+B69</f>
        <v>2056</v>
      </c>
      <c r="B69" s="1">
        <v>66</v>
      </c>
      <c r="C69" s="3">
        <f t="shared" si="33"/>
        <v>968.7652379613402</v>
      </c>
      <c r="D69" s="3">
        <f t="shared" si="34"/>
        <v>979.9644511391721</v>
      </c>
      <c r="E69" s="3">
        <f t="shared" si="35"/>
        <v>808.1379966017809</v>
      </c>
      <c r="F69" s="3">
        <f t="shared" si="36"/>
        <v>37661.98340097235</v>
      </c>
      <c r="G69" s="3">
        <f t="shared" si="37"/>
        <v>1939.1439644452676</v>
      </c>
      <c r="H69" s="3">
        <f t="shared" si="38"/>
        <v>-2.141696551460791</v>
      </c>
      <c r="I69" s="3">
        <f t="shared" si="39"/>
        <v>26.54416590100531</v>
      </c>
      <c r="J69" s="3">
        <f t="shared" si="40"/>
        <v>24.244139898053426</v>
      </c>
      <c r="K69" s="3">
        <f t="shared" si="41"/>
        <v>92.93396575146181</v>
      </c>
      <c r="L69" s="3">
        <f t="shared" si="42"/>
        <v>92.93396575146181</v>
      </c>
      <c r="M69" s="3">
        <f t="shared" si="43"/>
        <v>75.50425524218421</v>
      </c>
      <c r="N69" s="4">
        <v>25</v>
      </c>
      <c r="O69" s="1">
        <v>1</v>
      </c>
      <c r="P69" s="3">
        <f t="shared" si="44"/>
        <v>195.22793150292358</v>
      </c>
      <c r="Q69" s="3">
        <f t="shared" si="45"/>
        <v>456.9647348874246</v>
      </c>
      <c r="R69" s="1">
        <f t="shared" si="46"/>
        <v>4.309119649108447</v>
      </c>
      <c r="S69" s="1">
        <f t="shared" si="47"/>
        <v>16.031911499817642</v>
      </c>
    </row>
    <row r="70" spans="1:19" ht="14.25">
      <c r="A70" s="1">
        <f t="shared" si="48"/>
        <v>2057</v>
      </c>
      <c r="B70" s="5">
        <v>67</v>
      </c>
      <c r="C70" s="3">
        <f t="shared" si="33"/>
        <v>965.8338309006017</v>
      </c>
      <c r="D70" s="3">
        <f t="shared" si="34"/>
        <v>988.3244511391722</v>
      </c>
      <c r="E70" s="3">
        <f t="shared" si="35"/>
        <v>808.2705995070851</v>
      </c>
      <c r="F70" s="3">
        <f t="shared" si="36"/>
        <v>37663.992494618506</v>
      </c>
      <c r="G70" s="3">
        <f t="shared" si="37"/>
        <v>1956.5736749545451</v>
      </c>
      <c r="H70" s="3">
        <f t="shared" si="38"/>
        <v>-2.100843085246888</v>
      </c>
      <c r="I70" s="3">
        <f t="shared" si="39"/>
        <v>26.545581910207122</v>
      </c>
      <c r="J70" s="3">
        <f t="shared" si="40"/>
        <v>24.248117985212552</v>
      </c>
      <c r="K70" s="3">
        <f t="shared" si="41"/>
        <v>93.73359975146182</v>
      </c>
      <c r="L70" s="3">
        <f t="shared" si="42"/>
        <v>93.73359975146182</v>
      </c>
      <c r="M70" s="3">
        <f t="shared" si="43"/>
        <v>76.18411850314344</v>
      </c>
      <c r="N70" s="4">
        <v>25</v>
      </c>
      <c r="O70" s="1">
        <v>1</v>
      </c>
      <c r="P70" s="3">
        <f t="shared" si="44"/>
        <v>196.82719950292363</v>
      </c>
      <c r="Q70" s="3">
        <f t="shared" si="45"/>
        <v>455.58199570783097</v>
      </c>
      <c r="R70" s="1">
        <f t="shared" si="46"/>
        <v>4.310069315209498</v>
      </c>
      <c r="S70" s="1">
        <f t="shared" si="47"/>
        <v>16.018084108021707</v>
      </c>
    </row>
    <row r="71" spans="1:19" ht="14.25">
      <c r="A71" s="1">
        <f t="shared" si="48"/>
        <v>2058</v>
      </c>
      <c r="B71" s="1">
        <v>68</v>
      </c>
      <c r="C71" s="3">
        <f t="shared" si="33"/>
        <v>962.8235065670365</v>
      </c>
      <c r="D71" s="3">
        <f t="shared" si="34"/>
        <v>996.6844511391722</v>
      </c>
      <c r="E71" s="3">
        <f t="shared" si="35"/>
        <v>808.3588372021171</v>
      </c>
      <c r="F71" s="3">
        <f t="shared" si="36"/>
        <v>37666.00510000872</v>
      </c>
      <c r="G71" s="3">
        <f t="shared" si="37"/>
        <v>1974.1231562028634</v>
      </c>
      <c r="H71" s="3">
        <f t="shared" si="38"/>
        <v>-2.0595289248655915</v>
      </c>
      <c r="I71" s="3">
        <f t="shared" si="39"/>
        <v>26.547000394486144</v>
      </c>
      <c r="J71" s="3">
        <f t="shared" si="40"/>
        <v>24.250765116063512</v>
      </c>
      <c r="K71" s="3">
        <f t="shared" si="41"/>
        <v>94.53323375146184</v>
      </c>
      <c r="L71" s="3">
        <f t="shared" si="42"/>
        <v>94.53323375146184</v>
      </c>
      <c r="M71" s="3">
        <f t="shared" si="43"/>
        <v>76.86888825477668</v>
      </c>
      <c r="N71" s="4">
        <v>25</v>
      </c>
      <c r="O71" s="1">
        <v>1</v>
      </c>
      <c r="P71" s="3">
        <f t="shared" si="44"/>
        <v>198.42646750292363</v>
      </c>
      <c r="Q71" s="3">
        <f t="shared" si="45"/>
        <v>454.16203139954547</v>
      </c>
      <c r="R71" s="1">
        <f t="shared" si="46"/>
        <v>4.310776530704453</v>
      </c>
      <c r="S71" s="1">
        <f t="shared" si="47"/>
        <v>16.00388446493885</v>
      </c>
    </row>
    <row r="72" spans="1:19" ht="14.25">
      <c r="A72" s="1">
        <f t="shared" si="48"/>
        <v>2059</v>
      </c>
      <c r="B72" s="1">
        <v>69</v>
      </c>
      <c r="C72" s="3">
        <f t="shared" si="33"/>
        <v>959.7396321454859</v>
      </c>
      <c r="D72" s="3">
        <f t="shared" si="34"/>
        <v>1005.0444511391721</v>
      </c>
      <c r="E72" s="3">
        <f t="shared" si="35"/>
        <v>808.4038248747011</v>
      </c>
      <c r="F72" s="3">
        <f t="shared" si="36"/>
        <v>37668.019641261</v>
      </c>
      <c r="G72" s="3">
        <f t="shared" si="37"/>
        <v>1991.7875016995486</v>
      </c>
      <c r="H72" s="3">
        <f t="shared" si="38"/>
        <v>-2.017810763610464</v>
      </c>
      <c r="I72" s="3">
        <f t="shared" si="39"/>
        <v>26.548420243160756</v>
      </c>
      <c r="J72" s="3">
        <f t="shared" si="40"/>
        <v>24.25211474624103</v>
      </c>
      <c r="K72" s="3">
        <f t="shared" si="41"/>
        <v>95.33286775146183</v>
      </c>
      <c r="L72" s="3">
        <f t="shared" si="42"/>
        <v>95.33286775146183</v>
      </c>
      <c r="M72" s="3">
        <f t="shared" si="43"/>
        <v>77.55836349931998</v>
      </c>
      <c r="N72" s="4">
        <v>25</v>
      </c>
      <c r="O72" s="1">
        <v>1</v>
      </c>
      <c r="P72" s="3">
        <f t="shared" si="44"/>
        <v>200.02573550292362</v>
      </c>
      <c r="Q72" s="3">
        <f t="shared" si="45"/>
        <v>452.707373653531</v>
      </c>
      <c r="R72" s="1">
        <f t="shared" si="46"/>
        <v>4.311247131744625</v>
      </c>
      <c r="S72" s="1">
        <f t="shared" si="47"/>
        <v>15.989337887478706</v>
      </c>
    </row>
    <row r="73" spans="1:19" ht="14.25">
      <c r="A73" s="1">
        <f t="shared" si="48"/>
        <v>2060</v>
      </c>
      <c r="B73" s="5">
        <v>70</v>
      </c>
      <c r="C73" s="3">
        <f t="shared" si="33"/>
        <v>956.5873171297335</v>
      </c>
      <c r="D73" s="3">
        <f t="shared" si="34"/>
        <v>1013.4044511391719</v>
      </c>
      <c r="E73" s="3">
        <f t="shared" si="35"/>
        <v>808.4066940034867</v>
      </c>
      <c r="F73" s="3">
        <f t="shared" si="36"/>
        <v>37670.03458289582</v>
      </c>
      <c r="G73" s="3">
        <f t="shared" si="37"/>
        <v>2009.5620059516905</v>
      </c>
      <c r="H73" s="3">
        <f t="shared" si="38"/>
        <v>-1.975741641683291</v>
      </c>
      <c r="I73" s="3">
        <f t="shared" si="39"/>
        <v>26.549840374024978</v>
      </c>
      <c r="J73" s="3">
        <f t="shared" si="40"/>
        <v>24.252200820104598</v>
      </c>
      <c r="K73" s="3">
        <f t="shared" si="41"/>
        <v>96.13250175146183</v>
      </c>
      <c r="L73" s="3">
        <f t="shared" si="42"/>
        <v>96.13250175146183</v>
      </c>
      <c r="M73" s="3">
        <f t="shared" si="43"/>
        <v>78.25235147302101</v>
      </c>
      <c r="N73" s="4">
        <v>25</v>
      </c>
      <c r="O73" s="1">
        <v>1</v>
      </c>
      <c r="P73" s="3">
        <f t="shared" si="44"/>
        <v>201.62500350292362</v>
      </c>
      <c r="Q73" s="3">
        <f t="shared" si="45"/>
        <v>451.22043260836483</v>
      </c>
      <c r="R73" s="1">
        <f t="shared" si="46"/>
        <v>4.3114870659984055</v>
      </c>
      <c r="S73" s="1">
        <f t="shared" si="47"/>
        <v>15.974468477027045</v>
      </c>
    </row>
    <row r="74" spans="1:19" ht="14.25">
      <c r="A74" s="1">
        <f t="shared" si="48"/>
        <v>2061</v>
      </c>
      <c r="B74" s="5">
        <v>71</v>
      </c>
      <c r="C74" s="3">
        <f t="shared" si="33"/>
        <v>953.3714252096095</v>
      </c>
      <c r="D74" s="3">
        <f t="shared" si="34"/>
        <v>1021.7644511391718</v>
      </c>
      <c r="E74" s="3">
        <f t="shared" si="35"/>
        <v>808.3685881330919</v>
      </c>
      <c r="F74" s="3">
        <f t="shared" si="36"/>
        <v>37672.0484304079</v>
      </c>
      <c r="G74" s="3">
        <f t="shared" si="37"/>
        <v>2027.4421562301313</v>
      </c>
      <c r="H74" s="3">
        <f t="shared" si="38"/>
        <v>-1.9333711610202349</v>
      </c>
      <c r="I74" s="3">
        <f t="shared" si="39"/>
        <v>26.55125973375149</v>
      </c>
      <c r="J74" s="3">
        <f t="shared" si="40"/>
        <v>24.251057643992755</v>
      </c>
      <c r="K74" s="3">
        <f t="shared" si="41"/>
        <v>96.9321357514618</v>
      </c>
      <c r="L74" s="3">
        <f t="shared" si="42"/>
        <v>96.9321357514618</v>
      </c>
      <c r="M74" s="3">
        <f t="shared" si="43"/>
        <v>78.95066730882704</v>
      </c>
      <c r="N74" s="4">
        <v>25</v>
      </c>
      <c r="O74" s="1">
        <v>1</v>
      </c>
      <c r="P74" s="3">
        <f t="shared" si="44"/>
        <v>203.22427150292356</v>
      </c>
      <c r="Q74" s="3">
        <f t="shared" si="45"/>
        <v>449.70350245736296</v>
      </c>
      <c r="R74" s="1">
        <f t="shared" si="46"/>
        <v>4.311502368018596</v>
      </c>
      <c r="S74" s="1">
        <f t="shared" si="47"/>
        <v>15.959299175517026</v>
      </c>
    </row>
    <row r="75" spans="1:19" ht="14.25">
      <c r="A75" s="1">
        <f t="shared" si="48"/>
        <v>2062</v>
      </c>
      <c r="B75" s="1">
        <v>72</v>
      </c>
      <c r="C75" s="3">
        <f t="shared" si="33"/>
        <v>950.0965856059545</v>
      </c>
      <c r="D75" s="3">
        <f t="shared" si="34"/>
        <v>1030.1244511391717</v>
      </c>
      <c r="E75" s="3">
        <f t="shared" si="35"/>
        <v>808.2906590158522</v>
      </c>
      <c r="F75" s="3">
        <f t="shared" si="36"/>
        <v>37674.05973068617</v>
      </c>
      <c r="G75" s="3">
        <f t="shared" si="37"/>
        <v>2045.4236246727662</v>
      </c>
      <c r="H75" s="3">
        <f t="shared" si="38"/>
        <v>-1.890745687868031</v>
      </c>
      <c r="I75" s="3">
        <f t="shared" si="39"/>
        <v>26.55267729818761</v>
      </c>
      <c r="J75" s="3">
        <f t="shared" si="40"/>
        <v>24.248719770475564</v>
      </c>
      <c r="K75" s="3">
        <f t="shared" si="41"/>
        <v>97.7317697514618</v>
      </c>
      <c r="L75" s="3">
        <f t="shared" si="42"/>
        <v>97.7317697514618</v>
      </c>
      <c r="M75" s="3">
        <f t="shared" si="43"/>
        <v>79.65313371289128</v>
      </c>
      <c r="N75" s="4">
        <v>25</v>
      </c>
      <c r="O75" s="1">
        <v>1</v>
      </c>
      <c r="P75" s="3">
        <f t="shared" si="44"/>
        <v>204.82353950292355</v>
      </c>
      <c r="Q75" s="3">
        <f t="shared" si="45"/>
        <v>448.15876679526156</v>
      </c>
      <c r="R75" s="1">
        <f t="shared" si="46"/>
        <v>4.311299136709823</v>
      </c>
      <c r="S75" s="1">
        <f t="shared" si="47"/>
        <v>15.943851818896013</v>
      </c>
    </row>
    <row r="76" spans="1:19" ht="14.25">
      <c r="A76" s="1">
        <f t="shared" si="48"/>
        <v>2063</v>
      </c>
      <c r="B76" s="5">
        <v>73</v>
      </c>
      <c r="C76" s="3">
        <f t="shared" si="33"/>
        <v>946.767203879516</v>
      </c>
      <c r="D76" s="3">
        <f t="shared" si="34"/>
        <v>1038.4844511391716</v>
      </c>
      <c r="E76" s="3">
        <f t="shared" si="35"/>
        <v>808.1740630947224</v>
      </c>
      <c r="F76" s="3">
        <f t="shared" si="36"/>
        <v>37676.06707229516</v>
      </c>
      <c r="G76" s="3">
        <f t="shared" si="37"/>
        <v>2063.5022607113365</v>
      </c>
      <c r="H76" s="3">
        <f t="shared" si="38"/>
        <v>-1.847908543797248</v>
      </c>
      <c r="I76" s="3">
        <f t="shared" si="39"/>
        <v>26.55409207255363</v>
      </c>
      <c r="J76" s="3">
        <f t="shared" si="40"/>
        <v>24.245221892841673</v>
      </c>
      <c r="K76" s="3">
        <f t="shared" si="41"/>
        <v>98.53140375146178</v>
      </c>
      <c r="L76" s="3">
        <f t="shared" si="42"/>
        <v>98.53140375146178</v>
      </c>
      <c r="M76" s="3">
        <f t="shared" si="43"/>
        <v>80.3595806543313</v>
      </c>
      <c r="N76" s="4">
        <v>25</v>
      </c>
      <c r="O76" s="1">
        <v>1</v>
      </c>
      <c r="P76" s="3">
        <f t="shared" si="44"/>
        <v>206.42280750292355</v>
      </c>
      <c r="Q76" s="3">
        <f t="shared" si="45"/>
        <v>446.5883037167528</v>
      </c>
      <c r="R76" s="1">
        <f t="shared" si="46"/>
        <v>4.310883514751212</v>
      </c>
      <c r="S76" s="1">
        <f t="shared" si="47"/>
        <v>15.928147188110925</v>
      </c>
    </row>
    <row r="77" spans="1:19" ht="14.25">
      <c r="A77" s="1">
        <f t="shared" si="48"/>
        <v>2064</v>
      </c>
      <c r="B77" s="1">
        <v>74</v>
      </c>
      <c r="C77" s="3">
        <f t="shared" si="33"/>
        <v>943.3874722385882</v>
      </c>
      <c r="D77" s="3">
        <f t="shared" si="34"/>
        <v>1046.8444511391717</v>
      </c>
      <c r="E77" s="3">
        <f t="shared" si="35"/>
        <v>808.0199583034805</v>
      </c>
      <c r="F77" s="3">
        <f t="shared" si="36"/>
        <v>37678.0690856302</v>
      </c>
      <c r="G77" s="3">
        <f t="shared" si="37"/>
        <v>2081.674083808467</v>
      </c>
      <c r="H77" s="3">
        <f t="shared" si="38"/>
        <v>-1.804900185801436</v>
      </c>
      <c r="I77" s="3">
        <f t="shared" si="39"/>
        <v>26.55550309155217</v>
      </c>
      <c r="J77" s="3">
        <f t="shared" si="40"/>
        <v>24.240598749104414</v>
      </c>
      <c r="K77" s="3">
        <f t="shared" si="41"/>
        <v>99.33103775146178</v>
      </c>
      <c r="L77" s="3">
        <f t="shared" si="42"/>
        <v>99.33103775146178</v>
      </c>
      <c r="M77" s="3">
        <f t="shared" si="43"/>
        <v>81.06984506769662</v>
      </c>
      <c r="N77" s="4">
        <v>25</v>
      </c>
      <c r="O77" s="1">
        <v>1</v>
      </c>
      <c r="P77" s="3">
        <f t="shared" si="44"/>
        <v>208.02207550292354</v>
      </c>
      <c r="Q77" s="3">
        <f t="shared" si="45"/>
        <v>444.9940906785793</v>
      </c>
      <c r="R77" s="1">
        <f t="shared" si="46"/>
        <v>4.310261669838519</v>
      </c>
      <c r="S77" s="1">
        <f t="shared" si="47"/>
        <v>15.912205057729189</v>
      </c>
    </row>
    <row r="78" spans="1:19" ht="14.25">
      <c r="A78" s="1">
        <f t="shared" si="48"/>
        <v>2065</v>
      </c>
      <c r="B78" s="1">
        <v>75</v>
      </c>
      <c r="C78" s="3">
        <f t="shared" si="33"/>
        <v>939.9613793690216</v>
      </c>
      <c r="D78" s="3">
        <f t="shared" si="34"/>
        <v>1055.2044511391719</v>
      </c>
      <c r="E78" s="3">
        <f t="shared" si="35"/>
        <v>807.8295011618912</v>
      </c>
      <c r="F78" s="3">
        <f t="shared" si="36"/>
        <v>37680.0644429576</v>
      </c>
      <c r="G78" s="3">
        <f t="shared" si="37"/>
        <v>2099.9352764922323</v>
      </c>
      <c r="H78" s="3">
        <f t="shared" si="38"/>
        <v>-1.761758376095072</v>
      </c>
      <c r="I78" s="3">
        <f t="shared" si="39"/>
        <v>26.556909419396515</v>
      </c>
      <c r="J78" s="3">
        <f t="shared" si="40"/>
        <v>24.234885034856738</v>
      </c>
      <c r="K78" s="3">
        <f t="shared" si="41"/>
        <v>100.13067175146179</v>
      </c>
      <c r="L78" s="3">
        <f t="shared" si="42"/>
        <v>100.13067175146179</v>
      </c>
      <c r="M78" s="3">
        <f t="shared" si="43"/>
        <v>81.78377056762514</v>
      </c>
      <c r="N78" s="4">
        <v>25</v>
      </c>
      <c r="O78" s="1">
        <v>1</v>
      </c>
      <c r="P78" s="3">
        <f t="shared" si="44"/>
        <v>209.62134350292354</v>
      </c>
      <c r="Q78" s="3">
        <f t="shared" si="45"/>
        <v>443.37800913633095</v>
      </c>
      <c r="R78" s="1">
        <f t="shared" si="46"/>
        <v>4.309439777618563</v>
      </c>
      <c r="S78" s="1">
        <f t="shared" si="47"/>
        <v>15.896044242306706</v>
      </c>
    </row>
    <row r="79" spans="1:19" ht="14.25">
      <c r="A79" s="1">
        <f t="shared" si="48"/>
        <v>2066</v>
      </c>
      <c r="B79" s="5">
        <v>76</v>
      </c>
      <c r="C79" s="3">
        <f t="shared" si="33"/>
        <v>936.49271980909</v>
      </c>
      <c r="D79" s="3">
        <f t="shared" si="34"/>
        <v>1063.564451139172</v>
      </c>
      <c r="E79" s="3">
        <f t="shared" si="35"/>
        <v>807.6038441449076</v>
      </c>
      <c r="F79" s="3">
        <f t="shared" si="36"/>
        <v>37682.05185835068</v>
      </c>
      <c r="G79" s="3">
        <f t="shared" si="37"/>
        <v>2118.282177676069</v>
      </c>
      <c r="H79" s="3">
        <f t="shared" si="38"/>
        <v>-1.7185183421890982</v>
      </c>
      <c r="I79" s="3">
        <f t="shared" si="39"/>
        <v>26.558310149765557</v>
      </c>
      <c r="J79" s="3">
        <f t="shared" si="40"/>
        <v>24.22811532434723</v>
      </c>
      <c r="K79" s="3">
        <f t="shared" si="41"/>
        <v>100.9303057514618</v>
      </c>
      <c r="L79" s="3">
        <f t="shared" si="42"/>
        <v>100.9303057514618</v>
      </c>
      <c r="M79" s="3">
        <f t="shared" si="43"/>
        <v>82.50120717518857</v>
      </c>
      <c r="N79" s="4">
        <v>25</v>
      </c>
      <c r="O79" s="1">
        <v>1</v>
      </c>
      <c r="P79" s="3">
        <f t="shared" si="44"/>
        <v>211.2206115029236</v>
      </c>
      <c r="Q79" s="3">
        <f t="shared" si="45"/>
        <v>441.74184896655186</v>
      </c>
      <c r="R79" s="1">
        <f t="shared" si="46"/>
        <v>4.308424006196753</v>
      </c>
      <c r="S79" s="1">
        <f t="shared" si="47"/>
        <v>15.879682640608914</v>
      </c>
    </row>
    <row r="80" spans="1:19" ht="14.25">
      <c r="A80" s="1">
        <f t="shared" si="48"/>
        <v>2067</v>
      </c>
      <c r="B80" s="5">
        <v>77</v>
      </c>
      <c r="C80" s="3">
        <f t="shared" si="33"/>
        <v>932.9851028906277</v>
      </c>
      <c r="D80" s="3">
        <f t="shared" si="34"/>
        <v>1071.9244511391717</v>
      </c>
      <c r="E80" s="3">
        <f t="shared" si="35"/>
        <v>807.3441333063183</v>
      </c>
      <c r="F80" s="3">
        <f t="shared" si="36"/>
        <v>37684.03008753145</v>
      </c>
      <c r="G80" s="3">
        <f t="shared" si="37"/>
        <v>2136.711276252342</v>
      </c>
      <c r="H80" s="3">
        <f t="shared" si="38"/>
        <v>-1.6752129277907912</v>
      </c>
      <c r="I80" s="3">
        <f t="shared" si="39"/>
        <v>26.559704405692166</v>
      </c>
      <c r="J80" s="3">
        <f t="shared" si="40"/>
        <v>24.22032399918955</v>
      </c>
      <c r="K80" s="3">
        <f t="shared" si="41"/>
        <v>101.72993975146181</v>
      </c>
      <c r="L80" s="3">
        <f t="shared" si="42"/>
        <v>101.72993975146181</v>
      </c>
      <c r="M80" s="3">
        <f t="shared" si="43"/>
        <v>83.22201105544855</v>
      </c>
      <c r="N80" s="4">
        <v>25</v>
      </c>
      <c r="O80" s="1">
        <v>1</v>
      </c>
      <c r="P80" s="3">
        <f t="shared" si="44"/>
        <v>212.81987950292358</v>
      </c>
      <c r="Q80" s="3">
        <f t="shared" si="45"/>
        <v>440.08731268425834</v>
      </c>
      <c r="R80" s="1">
        <f t="shared" si="46"/>
        <v>4.307220502106174</v>
      </c>
      <c r="S80" s="1">
        <f t="shared" si="47"/>
        <v>15.86313727778598</v>
      </c>
    </row>
    <row r="81" spans="1:19" ht="14.25">
      <c r="A81" s="1">
        <f t="shared" si="48"/>
        <v>2068</v>
      </c>
      <c r="B81" s="1">
        <v>78</v>
      </c>
      <c r="C81" s="3">
        <f t="shared" si="33"/>
        <v>929.4419612668237</v>
      </c>
      <c r="D81" s="3">
        <f t="shared" si="34"/>
        <v>1080.2844511391716</v>
      </c>
      <c r="E81" s="3">
        <f t="shared" si="35"/>
        <v>807.0515061385056</v>
      </c>
      <c r="F81" s="3">
        <f t="shared" si="36"/>
        <v>37685.99792762705</v>
      </c>
      <c r="G81" s="3">
        <f t="shared" si="37"/>
        <v>2155.219204948355</v>
      </c>
      <c r="H81" s="3">
        <f t="shared" si="38"/>
        <v>-1.631872735044241</v>
      </c>
      <c r="I81" s="3">
        <f t="shared" si="39"/>
        <v>26.56109133939155</v>
      </c>
      <c r="J81" s="3">
        <f t="shared" si="40"/>
        <v>24.211545184155167</v>
      </c>
      <c r="K81" s="3">
        <f t="shared" si="41"/>
        <v>102.52957375146178</v>
      </c>
      <c r="L81" s="3">
        <f t="shared" si="42"/>
        <v>102.52957375146178</v>
      </c>
      <c r="M81" s="3">
        <f t="shared" si="43"/>
        <v>83.94604426576387</v>
      </c>
      <c r="N81" s="4">
        <v>25</v>
      </c>
      <c r="O81" s="1">
        <v>1</v>
      </c>
      <c r="P81" s="3">
        <f t="shared" si="44"/>
        <v>214.41914750292352</v>
      </c>
      <c r="Q81" s="3">
        <f t="shared" si="45"/>
        <v>438.41601946548286</v>
      </c>
      <c r="R81" s="1">
        <f t="shared" si="46"/>
        <v>4.305835377633698</v>
      </c>
      <c r="S81" s="1">
        <f t="shared" si="47"/>
        <v>15.846424345598225</v>
      </c>
    </row>
    <row r="82" spans="1:19" ht="14.25">
      <c r="A82" s="1">
        <f t="shared" si="48"/>
        <v>2069</v>
      </c>
      <c r="B82" s="1">
        <v>79</v>
      </c>
      <c r="C82" s="3">
        <f aca="true" t="shared" si="49" ref="C82:C96">C81+H81+K81+M81+N81+O81-P81</f>
        <v>925.8665590460816</v>
      </c>
      <c r="D82" s="3">
        <f aca="true" t="shared" si="50" ref="D82:D96">D81+P81-K81-L81-O81</f>
        <v>1088.6444511391715</v>
      </c>
      <c r="E82" s="3">
        <f aca="true" t="shared" si="51" ref="E82:E96">E81-H81+I81-J81-R81</f>
        <v>806.7270896511525</v>
      </c>
      <c r="F82" s="3">
        <f aca="true" t="shared" si="52" ref="F82:F96">F81-I81+J81+R81</f>
        <v>37687.95421684945</v>
      </c>
      <c r="G82" s="3">
        <f aca="true" t="shared" si="53" ref="G82:G96">G81+L81-M81</f>
        <v>2173.802734434053</v>
      </c>
      <c r="H82" s="3">
        <f aca="true" t="shared" si="54" ref="H82:H96">(E82-C82)/75</f>
        <v>-1.5885262585990556</v>
      </c>
      <c r="I82" s="3">
        <f aca="true" t="shared" si="55" ref="I82:I96">F82*(0.0007048)</f>
        <v>26.562470132035493</v>
      </c>
      <c r="J82" s="3">
        <f aca="true" t="shared" si="56" ref="J82:J96">E82*(0.03)</f>
        <v>24.201812689534574</v>
      </c>
      <c r="K82" s="3">
        <f aca="true" t="shared" si="57" ref="K82:K96">D81*(0.09565)</f>
        <v>103.32920775146177</v>
      </c>
      <c r="L82" s="3">
        <f aca="true" t="shared" si="58" ref="L82:L96">D81*(0.09565)</f>
        <v>103.32920775146177</v>
      </c>
      <c r="M82" s="3">
        <f aca="true" t="shared" si="59" ref="M82:M96">G81*(0.0392875)</f>
        <v>84.67317451440849</v>
      </c>
      <c r="N82" s="4">
        <v>25</v>
      </c>
      <c r="O82" s="1">
        <v>1</v>
      </c>
      <c r="P82" s="3">
        <f aca="true" t="shared" si="60" ref="P82:P96">D81*0.1913+(N81+O81)*0.36</f>
        <v>216.01841550292352</v>
      </c>
      <c r="Q82" s="3">
        <f aca="true" t="shared" si="61" ref="Q82:Q96">C82/2.12</f>
        <v>436.72950898400074</v>
      </c>
      <c r="R82" s="1">
        <f aca="true" t="shared" si="62" ref="R82:R96">4*(E81/750)</f>
        <v>4.304274699405363</v>
      </c>
      <c r="S82" s="1">
        <f aca="true" t="shared" si="63" ref="S82:S96">$S$3+(Q82-$Q$3)*(0.01)</f>
        <v>15.829559240783404</v>
      </c>
    </row>
    <row r="83" spans="1:19" ht="14.25">
      <c r="A83" s="1">
        <f t="shared" si="48"/>
        <v>2070</v>
      </c>
      <c r="B83" s="5">
        <v>80</v>
      </c>
      <c r="C83" s="3">
        <f t="shared" si="49"/>
        <v>922.2619995504292</v>
      </c>
      <c r="D83" s="3">
        <f t="shared" si="50"/>
        <v>1097.0044511391714</v>
      </c>
      <c r="E83" s="3">
        <f t="shared" si="51"/>
        <v>806.3719986528471</v>
      </c>
      <c r="F83" s="3">
        <f t="shared" si="52"/>
        <v>37689.897834106356</v>
      </c>
      <c r="G83" s="3">
        <f t="shared" si="53"/>
        <v>2192.458767671106</v>
      </c>
      <c r="H83" s="3">
        <f t="shared" si="54"/>
        <v>-1.5452000119677616</v>
      </c>
      <c r="I83" s="3">
        <f t="shared" si="55"/>
        <v>26.563839993478158</v>
      </c>
      <c r="J83" s="3">
        <f t="shared" si="56"/>
        <v>24.191159959585413</v>
      </c>
      <c r="K83" s="3">
        <f t="shared" si="57"/>
        <v>104.12884175146176</v>
      </c>
      <c r="L83" s="3">
        <f t="shared" si="58"/>
        <v>104.12884175146176</v>
      </c>
      <c r="M83" s="3">
        <f t="shared" si="59"/>
        <v>85.40327492907785</v>
      </c>
      <c r="N83" s="4">
        <v>25</v>
      </c>
      <c r="O83" s="1">
        <v>1</v>
      </c>
      <c r="P83" s="3">
        <f t="shared" si="60"/>
        <v>217.6176835029235</v>
      </c>
      <c r="Q83" s="3">
        <f t="shared" si="61"/>
        <v>435.02924507095713</v>
      </c>
      <c r="R83" s="1">
        <f t="shared" si="62"/>
        <v>4.30254447813948</v>
      </c>
      <c r="S83" s="1">
        <f t="shared" si="63"/>
        <v>15.812556601652968</v>
      </c>
    </row>
    <row r="84" spans="1:19" ht="14.25">
      <c r="A84" s="1">
        <f t="shared" si="48"/>
        <v>2071</v>
      </c>
      <c r="B84" s="5">
        <v>81</v>
      </c>
      <c r="C84" s="3">
        <f t="shared" si="49"/>
        <v>918.6312327160776</v>
      </c>
      <c r="D84" s="3">
        <f t="shared" si="50"/>
        <v>1105.3644511391713</v>
      </c>
      <c r="E84" s="3">
        <f t="shared" si="51"/>
        <v>805.9873342205681</v>
      </c>
      <c r="F84" s="3">
        <f t="shared" si="52"/>
        <v>37691.8276985506</v>
      </c>
      <c r="G84" s="3">
        <f t="shared" si="53"/>
        <v>2211.18433449349</v>
      </c>
      <c r="H84" s="3">
        <f t="shared" si="54"/>
        <v>-1.5019186466067944</v>
      </c>
      <c r="I84" s="3">
        <f t="shared" si="55"/>
        <v>26.565200161938463</v>
      </c>
      <c r="J84" s="3">
        <f t="shared" si="56"/>
        <v>24.17962002661704</v>
      </c>
      <c r="K84" s="3">
        <f t="shared" si="57"/>
        <v>104.92847575146175</v>
      </c>
      <c r="L84" s="3">
        <f t="shared" si="58"/>
        <v>104.92847575146175</v>
      </c>
      <c r="M84" s="3">
        <f t="shared" si="59"/>
        <v>86.13622383487858</v>
      </c>
      <c r="N84" s="4">
        <v>25</v>
      </c>
      <c r="O84" s="1">
        <v>1</v>
      </c>
      <c r="P84" s="3">
        <f t="shared" si="60"/>
        <v>219.21695150292345</v>
      </c>
      <c r="Q84" s="3">
        <f t="shared" si="61"/>
        <v>433.316619205697</v>
      </c>
      <c r="R84" s="1">
        <f t="shared" si="62"/>
        <v>4.300650659481851</v>
      </c>
      <c r="S84" s="1">
        <f t="shared" si="63"/>
        <v>15.795430343000367</v>
      </c>
    </row>
    <row r="85" spans="1:19" ht="14.25">
      <c r="A85" s="1">
        <f t="shared" si="48"/>
        <v>2072</v>
      </c>
      <c r="B85" s="1">
        <v>82</v>
      </c>
      <c r="C85" s="3">
        <f t="shared" si="49"/>
        <v>914.9770621528878</v>
      </c>
      <c r="D85" s="3">
        <f t="shared" si="50"/>
        <v>1113.7244511391712</v>
      </c>
      <c r="E85" s="3">
        <f t="shared" si="51"/>
        <v>805.5741823430144</v>
      </c>
      <c r="F85" s="3">
        <f t="shared" si="52"/>
        <v>37693.742769074765</v>
      </c>
      <c r="G85" s="3">
        <f t="shared" si="53"/>
        <v>2229.9765864100737</v>
      </c>
      <c r="H85" s="3">
        <f t="shared" si="54"/>
        <v>-1.4587050641316455</v>
      </c>
      <c r="I85" s="3">
        <f t="shared" si="55"/>
        <v>26.566549903643892</v>
      </c>
      <c r="J85" s="3">
        <f t="shared" si="56"/>
        <v>24.167225470290433</v>
      </c>
      <c r="K85" s="3">
        <f t="shared" si="57"/>
        <v>105.72810975146174</v>
      </c>
      <c r="L85" s="3">
        <f t="shared" si="58"/>
        <v>105.72810975146174</v>
      </c>
      <c r="M85" s="3">
        <f t="shared" si="59"/>
        <v>86.87190454141299</v>
      </c>
      <c r="N85" s="4">
        <v>25</v>
      </c>
      <c r="O85" s="1">
        <v>1</v>
      </c>
      <c r="P85" s="3">
        <f t="shared" si="60"/>
        <v>220.81621950292345</v>
      </c>
      <c r="Q85" s="3">
        <f t="shared" si="61"/>
        <v>431.5929538457018</v>
      </c>
      <c r="R85" s="1">
        <f t="shared" si="62"/>
        <v>4.29859911584303</v>
      </c>
      <c r="S85" s="1">
        <f t="shared" si="63"/>
        <v>15.778193689400414</v>
      </c>
    </row>
    <row r="86" spans="1:19" ht="14.25">
      <c r="A86" s="1">
        <f t="shared" si="48"/>
        <v>2073</v>
      </c>
      <c r="B86" s="1">
        <v>83</v>
      </c>
      <c r="C86" s="3">
        <f t="shared" si="49"/>
        <v>911.3021518787074</v>
      </c>
      <c r="D86" s="3">
        <f t="shared" si="50"/>
        <v>1122.084451139171</v>
      </c>
      <c r="E86" s="3">
        <f t="shared" si="51"/>
        <v>805.1336127246566</v>
      </c>
      <c r="F86" s="3">
        <f t="shared" si="52"/>
        <v>37695.64204375726</v>
      </c>
      <c r="G86" s="3">
        <f t="shared" si="53"/>
        <v>2248.8327916201224</v>
      </c>
      <c r="H86" s="3">
        <f t="shared" si="54"/>
        <v>-1.4155805220540105</v>
      </c>
      <c r="I86" s="3">
        <f t="shared" si="55"/>
        <v>26.567888512440117</v>
      </c>
      <c r="J86" s="3">
        <f t="shared" si="56"/>
        <v>24.154008381739697</v>
      </c>
      <c r="K86" s="3">
        <f t="shared" si="57"/>
        <v>106.52774375146174</v>
      </c>
      <c r="L86" s="3">
        <f t="shared" si="58"/>
        <v>106.52774375146174</v>
      </c>
      <c r="M86" s="3">
        <f t="shared" si="59"/>
        <v>87.61020513858575</v>
      </c>
      <c r="N86" s="4">
        <v>25</v>
      </c>
      <c r="O86" s="1">
        <v>1</v>
      </c>
      <c r="P86" s="3">
        <f t="shared" si="60"/>
        <v>222.41548750292344</v>
      </c>
      <c r="Q86" s="3">
        <f t="shared" si="61"/>
        <v>429.8595056031638</v>
      </c>
      <c r="R86" s="1">
        <f t="shared" si="62"/>
        <v>4.296395639162744</v>
      </c>
      <c r="S86" s="1">
        <f t="shared" si="63"/>
        <v>15.760859206975034</v>
      </c>
    </row>
    <row r="87" spans="1:19" ht="14.25">
      <c r="A87" s="1">
        <f t="shared" si="48"/>
        <v>2074</v>
      </c>
      <c r="B87" s="5">
        <v>84</v>
      </c>
      <c r="C87" s="3">
        <f t="shared" si="49"/>
        <v>907.6090327437773</v>
      </c>
      <c r="D87" s="3">
        <f t="shared" si="50"/>
        <v>1130.4444511391712</v>
      </c>
      <c r="E87" s="3">
        <f t="shared" si="51"/>
        <v>804.6666777382484</v>
      </c>
      <c r="F87" s="3">
        <f t="shared" si="52"/>
        <v>37697.524559265716</v>
      </c>
      <c r="G87" s="3">
        <f t="shared" si="53"/>
        <v>2267.7503302329987</v>
      </c>
      <c r="H87" s="3">
        <f t="shared" si="54"/>
        <v>-1.3725647334070528</v>
      </c>
      <c r="I87" s="3">
        <f t="shared" si="55"/>
        <v>26.569215309370477</v>
      </c>
      <c r="J87" s="3">
        <f t="shared" si="56"/>
        <v>24.14000033214745</v>
      </c>
      <c r="K87" s="3">
        <f t="shared" si="57"/>
        <v>107.32737775146173</v>
      </c>
      <c r="L87" s="3">
        <f t="shared" si="58"/>
        <v>107.32737775146173</v>
      </c>
      <c r="M87" s="3">
        <f t="shared" si="59"/>
        <v>88.35101830077555</v>
      </c>
      <c r="N87" s="4">
        <v>25</v>
      </c>
      <c r="O87" s="1">
        <v>1</v>
      </c>
      <c r="P87" s="3">
        <f t="shared" si="60"/>
        <v>224.01475550292344</v>
      </c>
      <c r="Q87" s="3">
        <f t="shared" si="61"/>
        <v>428.11746827536666</v>
      </c>
      <c r="R87" s="1">
        <f t="shared" si="62"/>
        <v>4.294045934531502</v>
      </c>
      <c r="S87" s="1">
        <f t="shared" si="63"/>
        <v>15.743438833697063</v>
      </c>
    </row>
    <row r="88" spans="1:19" ht="14.25">
      <c r="A88" s="1">
        <f t="shared" si="48"/>
        <v>2075</v>
      </c>
      <c r="B88" s="5">
        <v>85</v>
      </c>
      <c r="C88" s="3">
        <f t="shared" si="49"/>
        <v>903.9001085596842</v>
      </c>
      <c r="D88" s="3">
        <f t="shared" si="50"/>
        <v>1138.8044511391713</v>
      </c>
      <c r="E88" s="3">
        <f t="shared" si="51"/>
        <v>804.1744115143471</v>
      </c>
      <c r="F88" s="3">
        <f t="shared" si="52"/>
        <v>37699.38939022303</v>
      </c>
      <c r="G88" s="3">
        <f t="shared" si="53"/>
        <v>2286.726689683685</v>
      </c>
      <c r="H88" s="3">
        <f t="shared" si="54"/>
        <v>-1.3296759606044952</v>
      </c>
      <c r="I88" s="3">
        <f t="shared" si="55"/>
        <v>26.57052964222919</v>
      </c>
      <c r="J88" s="3">
        <f t="shared" si="56"/>
        <v>24.125232345430412</v>
      </c>
      <c r="K88" s="3">
        <f t="shared" si="57"/>
        <v>108.12701175146174</v>
      </c>
      <c r="L88" s="3">
        <f t="shared" si="58"/>
        <v>108.12701175146174</v>
      </c>
      <c r="M88" s="3">
        <f t="shared" si="59"/>
        <v>89.09424109902893</v>
      </c>
      <c r="N88" s="4">
        <v>25</v>
      </c>
      <c r="O88" s="1">
        <v>1</v>
      </c>
      <c r="P88" s="3">
        <f t="shared" si="60"/>
        <v>225.61402350292343</v>
      </c>
      <c r="Q88" s="3">
        <f t="shared" si="61"/>
        <v>426.3679757357001</v>
      </c>
      <c r="R88" s="1">
        <f t="shared" si="62"/>
        <v>4.2915556146039915</v>
      </c>
      <c r="S88" s="1">
        <f t="shared" si="63"/>
        <v>15.725943908300398</v>
      </c>
    </row>
    <row r="89" spans="1:19" ht="14.25">
      <c r="A89" s="1">
        <f t="shared" si="48"/>
        <v>2076</v>
      </c>
      <c r="B89" s="1">
        <v>86</v>
      </c>
      <c r="C89" s="3">
        <f t="shared" si="49"/>
        <v>900.177661946647</v>
      </c>
      <c r="D89" s="3">
        <f t="shared" si="50"/>
        <v>1147.164451139171</v>
      </c>
      <c r="E89" s="3">
        <f t="shared" si="51"/>
        <v>803.6578291571464</v>
      </c>
      <c r="F89" s="3">
        <f t="shared" si="52"/>
        <v>37701.23564854083</v>
      </c>
      <c r="G89" s="3">
        <f t="shared" si="53"/>
        <v>2305.759460336118</v>
      </c>
      <c r="H89" s="3">
        <f t="shared" si="54"/>
        <v>-1.2869311038600093</v>
      </c>
      <c r="I89" s="3">
        <f t="shared" si="55"/>
        <v>26.57183088509158</v>
      </c>
      <c r="J89" s="3">
        <f t="shared" si="56"/>
        <v>24.10973487471439</v>
      </c>
      <c r="K89" s="3">
        <f t="shared" si="57"/>
        <v>108.92664575146175</v>
      </c>
      <c r="L89" s="3">
        <f t="shared" si="58"/>
        <v>108.92664575146175</v>
      </c>
      <c r="M89" s="3">
        <f t="shared" si="59"/>
        <v>89.83977482094777</v>
      </c>
      <c r="N89" s="4">
        <v>25</v>
      </c>
      <c r="O89" s="1">
        <v>1</v>
      </c>
      <c r="P89" s="3">
        <f t="shared" si="60"/>
        <v>227.21329150292348</v>
      </c>
      <c r="Q89" s="3">
        <f t="shared" si="61"/>
        <v>424.61210469181464</v>
      </c>
      <c r="R89" s="1">
        <f t="shared" si="62"/>
        <v>4.288930194743185</v>
      </c>
      <c r="S89" s="1">
        <f t="shared" si="63"/>
        <v>15.708385197861542</v>
      </c>
    </row>
    <row r="90" spans="1:19" ht="14.25">
      <c r="A90" s="1">
        <f t="shared" si="48"/>
        <v>2077</v>
      </c>
      <c r="B90" s="1">
        <v>87</v>
      </c>
      <c r="C90" s="3">
        <f t="shared" si="49"/>
        <v>896.443859912273</v>
      </c>
      <c r="D90" s="3">
        <f t="shared" si="50"/>
        <v>1155.5244511391709</v>
      </c>
      <c r="E90" s="3">
        <f t="shared" si="51"/>
        <v>803.1179260766403</v>
      </c>
      <c r="F90" s="3">
        <f t="shared" si="52"/>
        <v>37703.062482725196</v>
      </c>
      <c r="G90" s="3">
        <f t="shared" si="53"/>
        <v>2324.846331266632</v>
      </c>
      <c r="H90" s="3">
        <f t="shared" si="54"/>
        <v>-1.2443457844751022</v>
      </c>
      <c r="I90" s="3">
        <f t="shared" si="55"/>
        <v>26.573118437824718</v>
      </c>
      <c r="J90" s="3">
        <f t="shared" si="56"/>
        <v>24.093537782299208</v>
      </c>
      <c r="K90" s="3">
        <f t="shared" si="57"/>
        <v>109.72627975146172</v>
      </c>
      <c r="L90" s="3">
        <f t="shared" si="58"/>
        <v>109.72627975146172</v>
      </c>
      <c r="M90" s="3">
        <f t="shared" si="59"/>
        <v>90.58752479795523</v>
      </c>
      <c r="N90" s="4">
        <v>25</v>
      </c>
      <c r="O90" s="1">
        <v>1</v>
      </c>
      <c r="P90" s="3">
        <f t="shared" si="60"/>
        <v>228.81255950292342</v>
      </c>
      <c r="Q90" s="3">
        <f t="shared" si="61"/>
        <v>422.85087731710985</v>
      </c>
      <c r="R90" s="1">
        <f t="shared" si="62"/>
        <v>4.286175088838114</v>
      </c>
      <c r="S90" s="1">
        <f t="shared" si="63"/>
        <v>15.690772924114494</v>
      </c>
    </row>
    <row r="91" spans="1:19" ht="14.25">
      <c r="A91" s="1">
        <f t="shared" si="48"/>
        <v>2078</v>
      </c>
      <c r="B91" s="5">
        <v>88</v>
      </c>
      <c r="C91" s="3">
        <f t="shared" si="49"/>
        <v>892.7007591742913</v>
      </c>
      <c r="D91" s="3">
        <f t="shared" si="50"/>
        <v>1163.8844511391708</v>
      </c>
      <c r="E91" s="3">
        <f t="shared" si="51"/>
        <v>802.5556774278027</v>
      </c>
      <c r="F91" s="3">
        <f t="shared" si="52"/>
        <v>37704.86907715851</v>
      </c>
      <c r="G91" s="3">
        <f t="shared" si="53"/>
        <v>2343.985086220139</v>
      </c>
      <c r="H91" s="3">
        <f t="shared" si="54"/>
        <v>-1.2019344232865146</v>
      </c>
      <c r="I91" s="3">
        <f t="shared" si="55"/>
        <v>26.574391725581318</v>
      </c>
      <c r="J91" s="3">
        <f t="shared" si="56"/>
        <v>24.07667032283408</v>
      </c>
      <c r="K91" s="3">
        <f t="shared" si="57"/>
        <v>110.52591375146172</v>
      </c>
      <c r="L91" s="3">
        <f t="shared" si="58"/>
        <v>110.52591375146172</v>
      </c>
      <c r="M91" s="3">
        <f t="shared" si="59"/>
        <v>91.3374002396378</v>
      </c>
      <c r="N91" s="4">
        <v>25</v>
      </c>
      <c r="O91" s="1">
        <v>1</v>
      </c>
      <c r="P91" s="3">
        <f t="shared" si="60"/>
        <v>230.41182750292336</v>
      </c>
      <c r="Q91" s="3">
        <f t="shared" si="61"/>
        <v>421.0852637614581</v>
      </c>
      <c r="R91" s="1">
        <f t="shared" si="62"/>
        <v>4.283295605742081</v>
      </c>
      <c r="S91" s="1">
        <f t="shared" si="63"/>
        <v>15.673116788557978</v>
      </c>
    </row>
    <row r="92" spans="1:19" ht="14.25">
      <c r="A92" s="1">
        <f t="shared" si="48"/>
        <v>2079</v>
      </c>
      <c r="B92" s="5">
        <v>89</v>
      </c>
      <c r="C92" s="3">
        <f t="shared" si="49"/>
        <v>888.950311239181</v>
      </c>
      <c r="D92" s="3">
        <f t="shared" si="50"/>
        <v>1172.2444511391707</v>
      </c>
      <c r="E92" s="3">
        <f t="shared" si="51"/>
        <v>801.9720376480944</v>
      </c>
      <c r="F92" s="3">
        <f t="shared" si="52"/>
        <v>37706.6546513615</v>
      </c>
      <c r="G92" s="3">
        <f t="shared" si="53"/>
        <v>2363.173599731963</v>
      </c>
      <c r="H92" s="3">
        <f t="shared" si="54"/>
        <v>-1.159710314547821</v>
      </c>
      <c r="I92" s="3">
        <f t="shared" si="55"/>
        <v>26.575650198279586</v>
      </c>
      <c r="J92" s="3">
        <f t="shared" si="56"/>
        <v>24.05916112944283</v>
      </c>
      <c r="K92" s="3">
        <f t="shared" si="57"/>
        <v>111.3255477514617</v>
      </c>
      <c r="L92" s="3">
        <f t="shared" si="58"/>
        <v>111.3255477514617</v>
      </c>
      <c r="M92" s="3">
        <f t="shared" si="59"/>
        <v>92.0893140748737</v>
      </c>
      <c r="N92" s="4">
        <v>25</v>
      </c>
      <c r="O92" s="1">
        <v>1</v>
      </c>
      <c r="P92" s="3">
        <f t="shared" si="60"/>
        <v>232.01109550292335</v>
      </c>
      <c r="Q92" s="3">
        <f t="shared" si="61"/>
        <v>419.31618454678346</v>
      </c>
      <c r="R92" s="1">
        <f t="shared" si="62"/>
        <v>4.280296946281615</v>
      </c>
      <c r="S92" s="1">
        <f t="shared" si="63"/>
        <v>15.655425996411232</v>
      </c>
    </row>
    <row r="93" spans="1:19" ht="14.25">
      <c r="A93" s="1">
        <f t="shared" si="48"/>
        <v>2080</v>
      </c>
      <c r="B93" s="1">
        <v>90</v>
      </c>
      <c r="C93" s="3">
        <f t="shared" si="49"/>
        <v>885.1943672480452</v>
      </c>
      <c r="D93" s="3">
        <f t="shared" si="50"/>
        <v>1180.6044511391706</v>
      </c>
      <c r="E93" s="3">
        <f t="shared" si="51"/>
        <v>801.3679400851975</v>
      </c>
      <c r="F93" s="3">
        <f t="shared" si="52"/>
        <v>37708.41845923895</v>
      </c>
      <c r="G93" s="3">
        <f t="shared" si="53"/>
        <v>2382.409833408551</v>
      </c>
      <c r="H93" s="3">
        <f t="shared" si="54"/>
        <v>-1.1176856955046364</v>
      </c>
      <c r="I93" s="3">
        <f t="shared" si="55"/>
        <v>26.576893330071613</v>
      </c>
      <c r="J93" s="3">
        <f t="shared" si="56"/>
        <v>24.041038202555924</v>
      </c>
      <c r="K93" s="3">
        <f t="shared" si="57"/>
        <v>112.1251817514617</v>
      </c>
      <c r="L93" s="3">
        <f t="shared" si="58"/>
        <v>112.1251817514617</v>
      </c>
      <c r="M93" s="3">
        <f t="shared" si="59"/>
        <v>92.84318279946949</v>
      </c>
      <c r="N93" s="4">
        <v>25</v>
      </c>
      <c r="O93" s="1">
        <v>1</v>
      </c>
      <c r="P93" s="3">
        <f t="shared" si="60"/>
        <v>233.61036350292335</v>
      </c>
      <c r="Q93" s="3">
        <f t="shared" si="61"/>
        <v>417.5445128528515</v>
      </c>
      <c r="R93" s="1">
        <f t="shared" si="62"/>
        <v>4.277184200789837</v>
      </c>
      <c r="S93" s="1">
        <f t="shared" si="63"/>
        <v>15.637709279471911</v>
      </c>
    </row>
    <row r="94" spans="1:19" ht="14.25">
      <c r="A94" s="1">
        <f t="shared" si="48"/>
        <v>2081</v>
      </c>
      <c r="B94" s="5">
        <v>91</v>
      </c>
      <c r="C94" s="3">
        <f t="shared" si="49"/>
        <v>881.4346826005485</v>
      </c>
      <c r="D94" s="3">
        <f t="shared" si="50"/>
        <v>1188.9644511391705</v>
      </c>
      <c r="E94" s="3">
        <f t="shared" si="51"/>
        <v>800.7442967074279</v>
      </c>
      <c r="F94" s="3">
        <f t="shared" si="52"/>
        <v>37710.15978831223</v>
      </c>
      <c r="G94" s="3">
        <f t="shared" si="53"/>
        <v>2401.6918323605432</v>
      </c>
      <c r="H94" s="3">
        <f t="shared" si="54"/>
        <v>-1.0758718119082749</v>
      </c>
      <c r="I94" s="3">
        <f t="shared" si="55"/>
        <v>26.57812061880246</v>
      </c>
      <c r="J94" s="3">
        <f t="shared" si="56"/>
        <v>24.022328901222835</v>
      </c>
      <c r="K94" s="3">
        <f t="shared" si="57"/>
        <v>112.92481575146168</v>
      </c>
      <c r="L94" s="3">
        <f t="shared" si="58"/>
        <v>112.92481575146168</v>
      </c>
      <c r="M94" s="3">
        <f t="shared" si="59"/>
        <v>93.59892633003844</v>
      </c>
      <c r="N94" s="4">
        <v>25</v>
      </c>
      <c r="O94" s="1">
        <v>1</v>
      </c>
      <c r="P94" s="3">
        <f t="shared" si="60"/>
        <v>235.20963150292334</v>
      </c>
      <c r="Q94" s="3">
        <f t="shared" si="61"/>
        <v>415.7710766983719</v>
      </c>
      <c r="R94" s="1">
        <f t="shared" si="62"/>
        <v>4.273962347121053</v>
      </c>
      <c r="S94" s="1">
        <f t="shared" si="63"/>
        <v>15.619974917927117</v>
      </c>
    </row>
    <row r="95" spans="1:19" ht="14.25">
      <c r="A95" s="1">
        <f t="shared" si="48"/>
        <v>2082</v>
      </c>
      <c r="B95" s="5">
        <v>92</v>
      </c>
      <c r="C95" s="3">
        <f t="shared" si="49"/>
        <v>877.6729213672169</v>
      </c>
      <c r="D95" s="3">
        <f t="shared" si="50"/>
        <v>1197.3244511391704</v>
      </c>
      <c r="E95" s="3">
        <f t="shared" si="51"/>
        <v>800.1019978897948</v>
      </c>
      <c r="F95" s="3">
        <f t="shared" si="52"/>
        <v>37711.87795894177</v>
      </c>
      <c r="G95" s="3">
        <f t="shared" si="53"/>
        <v>2421.0177217819664</v>
      </c>
      <c r="H95" s="3">
        <f t="shared" si="54"/>
        <v>-1.0342789796989609</v>
      </c>
      <c r="I95" s="3">
        <f t="shared" si="55"/>
        <v>26.579331585462157</v>
      </c>
      <c r="J95" s="3">
        <f t="shared" si="56"/>
        <v>24.003059936693845</v>
      </c>
      <c r="K95" s="3">
        <f t="shared" si="57"/>
        <v>113.72444975146168</v>
      </c>
      <c r="L95" s="3">
        <f t="shared" si="58"/>
        <v>113.72444975146168</v>
      </c>
      <c r="M95" s="3">
        <f t="shared" si="59"/>
        <v>94.35646786386484</v>
      </c>
      <c r="N95" s="4">
        <v>25</v>
      </c>
      <c r="O95" s="1">
        <v>1</v>
      </c>
      <c r="P95" s="3">
        <f t="shared" si="60"/>
        <v>236.80889950292328</v>
      </c>
      <c r="Q95" s="3">
        <f t="shared" si="61"/>
        <v>413.99666102227206</v>
      </c>
      <c r="R95" s="1">
        <f t="shared" si="62"/>
        <v>4.270636249106282</v>
      </c>
      <c r="S95" s="1">
        <f t="shared" si="63"/>
        <v>15.602230761166117</v>
      </c>
    </row>
    <row r="96" spans="1:19" ht="14.25">
      <c r="A96" s="1">
        <f t="shared" si="48"/>
        <v>2083</v>
      </c>
      <c r="B96" s="1">
        <v>93</v>
      </c>
      <c r="C96" s="3">
        <f t="shared" si="49"/>
        <v>873.9106604999212</v>
      </c>
      <c r="D96" s="3">
        <f t="shared" si="50"/>
        <v>1205.6844511391705</v>
      </c>
      <c r="E96" s="3">
        <f t="shared" si="51"/>
        <v>799.4419122691558</v>
      </c>
      <c r="F96" s="3">
        <f t="shared" si="52"/>
        <v>37713.57232354211</v>
      </c>
      <c r="G96" s="3">
        <f t="shared" si="53"/>
        <v>2440.385703669563</v>
      </c>
      <c r="H96" s="3">
        <f t="shared" si="54"/>
        <v>-0.9929166430768722</v>
      </c>
      <c r="I96" s="3">
        <f t="shared" si="55"/>
        <v>26.58052577363248</v>
      </c>
      <c r="J96" s="3">
        <f t="shared" si="56"/>
        <v>23.98325736807467</v>
      </c>
      <c r="K96" s="3">
        <f t="shared" si="57"/>
        <v>114.52408375146166</v>
      </c>
      <c r="L96" s="3">
        <f t="shared" si="58"/>
        <v>114.52408375146166</v>
      </c>
      <c r="M96" s="3">
        <f t="shared" si="59"/>
        <v>95.115733744509</v>
      </c>
      <c r="N96" s="4">
        <v>25</v>
      </c>
      <c r="O96" s="1">
        <v>1</v>
      </c>
      <c r="P96" s="3">
        <f t="shared" si="60"/>
        <v>238.40816750292328</v>
      </c>
      <c r="Q96" s="3">
        <f t="shared" si="61"/>
        <v>412.22200966977414</v>
      </c>
      <c r="R96" s="1">
        <f t="shared" si="62"/>
        <v>4.267210655412239</v>
      </c>
      <c r="S96" s="1">
        <f t="shared" si="63"/>
        <v>15.584484247641138</v>
      </c>
    </row>
    <row r="97" spans="1:19" ht="14.25">
      <c r="A97" s="1">
        <f t="shared" si="48"/>
        <v>2084</v>
      </c>
      <c r="B97" s="1">
        <v>94</v>
      </c>
      <c r="C97" s="3">
        <f aca="true" t="shared" si="64" ref="C97:C104">C96+H96+K96+M96+N96+O96-P96</f>
        <v>870.1493938498916</v>
      </c>
      <c r="D97" s="3">
        <f aca="true" t="shared" si="65" ref="D97:D104">D96+P96-K96-L96-O96</f>
        <v>1214.0444511391706</v>
      </c>
      <c r="E97" s="3">
        <f aca="true" t="shared" si="66" ref="E97:E104">E96-H96+I96-J96-R96</f>
        <v>798.7648866623783</v>
      </c>
      <c r="F97" s="3">
        <f aca="true" t="shared" si="67" ref="F97:F104">F96-I96+J96+R96</f>
        <v>37715.24226579196</v>
      </c>
      <c r="G97" s="3">
        <f aca="true" t="shared" si="68" ref="G97:G104">G96+L96-M96</f>
        <v>2459.794053676516</v>
      </c>
      <c r="H97" s="3">
        <f aca="true" t="shared" si="69" ref="H97:H104">(E97-C97)/75</f>
        <v>-0.9517934291668432</v>
      </c>
      <c r="I97" s="3">
        <f aca="true" t="shared" si="70" ref="I97:I104">F97*(0.0007048)</f>
        <v>26.581702748930173</v>
      </c>
      <c r="J97" s="3">
        <f aca="true" t="shared" si="71" ref="J97:J104">E97*(0.03)</f>
        <v>23.962946599871348</v>
      </c>
      <c r="K97" s="3">
        <f aca="true" t="shared" si="72" ref="K97:K104">D96*(0.09565)</f>
        <v>115.32371775146167</v>
      </c>
      <c r="L97" s="3">
        <f aca="true" t="shared" si="73" ref="L97:L104">D96*(0.09565)</f>
        <v>115.32371775146167</v>
      </c>
      <c r="M97" s="3">
        <f aca="true" t="shared" si="74" ref="M97:M104">G96*(0.0392875)</f>
        <v>95.87665333291795</v>
      </c>
      <c r="N97" s="4">
        <v>25</v>
      </c>
      <c r="O97" s="1">
        <v>1</v>
      </c>
      <c r="P97" s="3">
        <f aca="true" t="shared" si="75" ref="P97:P104">D96*0.1913+(N96+O96)*0.36</f>
        <v>240.00743550292333</v>
      </c>
      <c r="Q97" s="3">
        <f aca="true" t="shared" si="76" ref="Q97:Q104">C97/2.12</f>
        <v>410.4478272876847</v>
      </c>
      <c r="R97" s="1">
        <f aca="true" t="shared" si="77" ref="R97:R104">4*(E96/750)</f>
        <v>4.26369019876883</v>
      </c>
      <c r="S97" s="1">
        <f>$S$3+(Q97-$Q$3)*(0.01)</f>
        <v>15.566742423820243</v>
      </c>
    </row>
    <row r="98" spans="1:19" ht="14.25">
      <c r="A98" s="1">
        <f t="shared" si="48"/>
        <v>2085</v>
      </c>
      <c r="B98" s="5">
        <v>95</v>
      </c>
      <c r="C98" s="3">
        <f t="shared" si="64"/>
        <v>866.3905360021811</v>
      </c>
      <c r="D98" s="3">
        <f t="shared" si="65"/>
        <v>1222.4044511391708</v>
      </c>
      <c r="E98" s="3">
        <f t="shared" si="66"/>
        <v>798.0717460418352</v>
      </c>
      <c r="F98" s="3">
        <f t="shared" si="67"/>
        <v>37716.88719984167</v>
      </c>
      <c r="G98" s="3">
        <f t="shared" si="68"/>
        <v>2479.2411180950594</v>
      </c>
      <c r="H98" s="3">
        <f t="shared" si="69"/>
        <v>-0.9109171994712778</v>
      </c>
      <c r="I98" s="3">
        <f t="shared" si="70"/>
        <v>26.582862098448413</v>
      </c>
      <c r="J98" s="3">
        <f t="shared" si="71"/>
        <v>23.942152381255056</v>
      </c>
      <c r="K98" s="3">
        <f t="shared" si="72"/>
        <v>116.12335175146168</v>
      </c>
      <c r="L98" s="3">
        <f t="shared" si="73"/>
        <v>116.12335175146168</v>
      </c>
      <c r="M98" s="3">
        <f t="shared" si="74"/>
        <v>96.63915888381611</v>
      </c>
      <c r="N98" s="4">
        <v>25</v>
      </c>
      <c r="O98" s="1">
        <v>1</v>
      </c>
      <c r="P98" s="3">
        <f t="shared" si="75"/>
        <v>241.60670350292332</v>
      </c>
      <c r="Q98" s="3">
        <f t="shared" si="76"/>
        <v>408.67478113310426</v>
      </c>
      <c r="R98" s="1">
        <f t="shared" si="77"/>
        <v>4.260079395532684</v>
      </c>
      <c r="S98" s="1">
        <f>$S$3+(Q98-$Q$3)*(0.01)</f>
        <v>15.54901196227444</v>
      </c>
    </row>
    <row r="99" spans="1:19" ht="14.25">
      <c r="A99" s="1">
        <f t="shared" si="48"/>
        <v>2086</v>
      </c>
      <c r="B99" s="5">
        <v>96</v>
      </c>
      <c r="C99" s="3">
        <f t="shared" si="64"/>
        <v>862.6354259350643</v>
      </c>
      <c r="D99" s="3">
        <f t="shared" si="65"/>
        <v>1230.7644511391704</v>
      </c>
      <c r="E99" s="3">
        <f t="shared" si="66"/>
        <v>797.3632935629673</v>
      </c>
      <c r="F99" s="3">
        <f t="shared" si="67"/>
        <v>37718.50656952002</v>
      </c>
      <c r="G99" s="3">
        <f t="shared" si="68"/>
        <v>2498.725310962705</v>
      </c>
      <c r="H99" s="3">
        <f t="shared" si="69"/>
        <v>-0.8702950982946261</v>
      </c>
      <c r="I99" s="3">
        <f t="shared" si="70"/>
        <v>26.584003430197708</v>
      </c>
      <c r="J99" s="3">
        <f t="shared" si="71"/>
        <v>23.92089880688902</v>
      </c>
      <c r="K99" s="3">
        <f t="shared" si="72"/>
        <v>116.9229857514617</v>
      </c>
      <c r="L99" s="3">
        <f t="shared" si="73"/>
        <v>116.9229857514617</v>
      </c>
      <c r="M99" s="3">
        <f t="shared" si="74"/>
        <v>97.40318542715964</v>
      </c>
      <c r="N99" s="4">
        <v>25</v>
      </c>
      <c r="O99" s="1">
        <v>1</v>
      </c>
      <c r="P99" s="3">
        <f t="shared" si="75"/>
        <v>243.20597150292338</v>
      </c>
      <c r="Q99" s="3">
        <f t="shared" si="76"/>
        <v>406.9035027995586</v>
      </c>
      <c r="R99" s="1">
        <f t="shared" si="77"/>
        <v>4.256382645556455</v>
      </c>
      <c r="S99" s="1">
        <f>$S$3+(Q99-$Q$3)*(0.01)</f>
        <v>15.531299178938983</v>
      </c>
    </row>
    <row r="100" spans="1:19" ht="14.25">
      <c r="A100" s="1">
        <f t="shared" si="48"/>
        <v>2087</v>
      </c>
      <c r="B100" s="1">
        <v>97</v>
      </c>
      <c r="C100" s="3">
        <f t="shared" si="64"/>
        <v>858.8853305124676</v>
      </c>
      <c r="D100" s="3">
        <f t="shared" si="65"/>
        <v>1239.1244511391703</v>
      </c>
      <c r="E100" s="3">
        <f t="shared" si="66"/>
        <v>796.6403106390143</v>
      </c>
      <c r="F100" s="3">
        <f t="shared" si="67"/>
        <v>37720.09984754227</v>
      </c>
      <c r="G100" s="3">
        <f t="shared" si="68"/>
        <v>2518.2451112870067</v>
      </c>
      <c r="H100" s="3">
        <f t="shared" si="69"/>
        <v>-0.8299335983127109</v>
      </c>
      <c r="I100" s="3">
        <f t="shared" si="70"/>
        <v>26.58512637254779</v>
      </c>
      <c r="J100" s="3">
        <f t="shared" si="71"/>
        <v>23.899209319170428</v>
      </c>
      <c r="K100" s="3">
        <f t="shared" si="72"/>
        <v>117.72261975146166</v>
      </c>
      <c r="L100" s="3">
        <f t="shared" si="73"/>
        <v>117.72261975146166</v>
      </c>
      <c r="M100" s="3">
        <f t="shared" si="74"/>
        <v>98.16867065444725</v>
      </c>
      <c r="N100" s="4">
        <v>25</v>
      </c>
      <c r="O100" s="1">
        <v>1</v>
      </c>
      <c r="P100" s="3">
        <f t="shared" si="75"/>
        <v>244.8052395029233</v>
      </c>
      <c r="Q100" s="3">
        <f t="shared" si="76"/>
        <v>405.1345898643715</v>
      </c>
      <c r="R100" s="1">
        <f t="shared" si="77"/>
        <v>4.252604232335826</v>
      </c>
      <c r="S100" s="1">
        <f>$S$3+(Q100-$Q$3)*(0.01)</f>
        <v>15.513610049587111</v>
      </c>
    </row>
    <row r="101" spans="1:19" ht="14.25">
      <c r="A101" s="1">
        <f t="shared" si="48"/>
        <v>2088</v>
      </c>
      <c r="B101" s="1">
        <v>98</v>
      </c>
      <c r="C101" s="3">
        <f t="shared" si="64"/>
        <v>855.1414478171405</v>
      </c>
      <c r="D101" s="3">
        <f t="shared" si="65"/>
        <v>1247.4844511391702</v>
      </c>
      <c r="E101" s="3">
        <f t="shared" si="66"/>
        <v>795.9035570583685</v>
      </c>
      <c r="F101" s="3">
        <f t="shared" si="67"/>
        <v>37721.666534721226</v>
      </c>
      <c r="G101" s="3">
        <f t="shared" si="68"/>
        <v>2537.799060384021</v>
      </c>
      <c r="H101" s="3">
        <f t="shared" si="69"/>
        <v>-0.7898385434502931</v>
      </c>
      <c r="I101" s="3">
        <f t="shared" si="70"/>
        <v>26.58623057367152</v>
      </c>
      <c r="J101" s="3">
        <f t="shared" si="71"/>
        <v>23.877106711751054</v>
      </c>
      <c r="K101" s="3">
        <f t="shared" si="72"/>
        <v>118.52225375146166</v>
      </c>
      <c r="L101" s="3">
        <f t="shared" si="73"/>
        <v>118.52225375146166</v>
      </c>
      <c r="M101" s="3">
        <f t="shared" si="74"/>
        <v>98.93555480968827</v>
      </c>
      <c r="N101" s="4">
        <v>25</v>
      </c>
      <c r="O101" s="1">
        <v>1</v>
      </c>
      <c r="P101" s="3">
        <f t="shared" si="75"/>
        <v>246.4045075029233</v>
      </c>
      <c r="Q101" s="3">
        <f t="shared" si="76"/>
        <v>403.3686074609153</v>
      </c>
      <c r="R101" s="1">
        <f t="shared" si="77"/>
        <v>4.248748323408076</v>
      </c>
      <c r="S101" s="1">
        <f>$S$3+(Q101-$Q$3)*(0.01)</f>
        <v>15.49595022555255</v>
      </c>
    </row>
    <row r="102" spans="1:19" ht="14.25">
      <c r="A102" s="1">
        <f t="shared" si="48"/>
        <v>2089</v>
      </c>
      <c r="B102" s="5">
        <v>99</v>
      </c>
      <c r="C102" s="3">
        <f t="shared" si="64"/>
        <v>851.4049103319169</v>
      </c>
      <c r="D102" s="3">
        <f t="shared" si="65"/>
        <v>1255.8444511391701</v>
      </c>
      <c r="E102" s="3">
        <f t="shared" si="66"/>
        <v>795.1537711403312</v>
      </c>
      <c r="F102" s="3">
        <f t="shared" si="67"/>
        <v>37723.20615918271</v>
      </c>
      <c r="G102" s="3">
        <f t="shared" si="68"/>
        <v>2557.385759325794</v>
      </c>
      <c r="H102" s="3">
        <f t="shared" si="69"/>
        <v>-0.7500151892211427</v>
      </c>
      <c r="I102" s="3">
        <f t="shared" si="70"/>
        <v>26.587315700991972</v>
      </c>
      <c r="J102" s="3">
        <f t="shared" si="71"/>
        <v>23.854613134209934</v>
      </c>
      <c r="K102" s="3">
        <f t="shared" si="72"/>
        <v>119.32188775146165</v>
      </c>
      <c r="L102" s="3">
        <f t="shared" si="73"/>
        <v>119.32188775146165</v>
      </c>
      <c r="M102" s="3">
        <f t="shared" si="74"/>
        <v>99.7037805848372</v>
      </c>
      <c r="N102" s="4">
        <v>25</v>
      </c>
      <c r="O102" s="1">
        <v>1</v>
      </c>
      <c r="P102" s="3">
        <f t="shared" si="75"/>
        <v>248.00377550292325</v>
      </c>
      <c r="Q102" s="3">
        <f t="shared" si="76"/>
        <v>401.60608977920606</v>
      </c>
      <c r="R102" s="1">
        <f t="shared" si="77"/>
        <v>4.244818970977965</v>
      </c>
      <c r="S102" s="1">
        <f aca="true" t="shared" si="78" ref="S102:S107">$S$3+(Q102-$Q$3)*(0.01)</f>
        <v>15.478325048735456</v>
      </c>
    </row>
    <row r="103" spans="1:19" ht="14.25">
      <c r="A103" s="1">
        <f t="shared" si="48"/>
        <v>2090</v>
      </c>
      <c r="B103" s="1">
        <v>100</v>
      </c>
      <c r="C103" s="3">
        <f t="shared" si="64"/>
        <v>847.6767879760714</v>
      </c>
      <c r="D103" s="3">
        <f t="shared" si="65"/>
        <v>1264.20445113917</v>
      </c>
      <c r="E103" s="3">
        <f t="shared" si="66"/>
        <v>794.3916699253565</v>
      </c>
      <c r="F103" s="3">
        <f t="shared" si="67"/>
        <v>37724.7182755869</v>
      </c>
      <c r="G103" s="3">
        <f t="shared" si="68"/>
        <v>2577.003866492418</v>
      </c>
      <c r="H103" s="3">
        <f t="shared" si="69"/>
        <v>-0.7104682406761988</v>
      </c>
      <c r="I103" s="3">
        <f t="shared" si="70"/>
        <v>26.588381440633647</v>
      </c>
      <c r="J103" s="3">
        <f t="shared" si="71"/>
        <v>23.831750097760693</v>
      </c>
      <c r="K103" s="3">
        <f t="shared" si="72"/>
        <v>120.12152175146164</v>
      </c>
      <c r="L103" s="3">
        <f t="shared" si="73"/>
        <v>120.12152175146164</v>
      </c>
      <c r="M103" s="3">
        <f t="shared" si="74"/>
        <v>100.47329301951213</v>
      </c>
      <c r="N103" s="4">
        <v>25</v>
      </c>
      <c r="O103" s="1">
        <v>1</v>
      </c>
      <c r="P103" s="3">
        <f t="shared" si="75"/>
        <v>249.60304350292324</v>
      </c>
      <c r="Q103" s="3">
        <f t="shared" si="76"/>
        <v>399.8475414981469</v>
      </c>
      <c r="R103" s="1">
        <f t="shared" si="77"/>
        <v>4.240820112748433</v>
      </c>
      <c r="S103" s="1">
        <f t="shared" si="78"/>
        <v>15.460739565924865</v>
      </c>
    </row>
    <row r="104" spans="1:19" ht="14.25">
      <c r="A104" s="1">
        <f t="shared" si="48"/>
        <v>2091</v>
      </c>
      <c r="B104" s="5">
        <v>101</v>
      </c>
      <c r="C104" s="3">
        <f t="shared" si="64"/>
        <v>843.9580910034457</v>
      </c>
      <c r="D104" s="3">
        <f t="shared" si="65"/>
        <v>1272.5644511391702</v>
      </c>
      <c r="E104" s="3">
        <f t="shared" si="66"/>
        <v>793.6179493961571</v>
      </c>
      <c r="F104" s="3">
        <f t="shared" si="67"/>
        <v>37726.20246435677</v>
      </c>
      <c r="G104" s="3">
        <f t="shared" si="68"/>
        <v>2596.6520952243677</v>
      </c>
      <c r="H104" s="3">
        <f t="shared" si="69"/>
        <v>-0.6712018880971815</v>
      </c>
      <c r="I104" s="3">
        <f t="shared" si="70"/>
        <v>26.589427496878653</v>
      </c>
      <c r="J104" s="3">
        <f t="shared" si="71"/>
        <v>23.80853848188471</v>
      </c>
      <c r="K104" s="3">
        <f t="shared" si="72"/>
        <v>120.92115575146163</v>
      </c>
      <c r="L104" s="3">
        <f t="shared" si="73"/>
        <v>120.92115575146163</v>
      </c>
      <c r="M104" s="3">
        <f t="shared" si="74"/>
        <v>101.24403940482087</v>
      </c>
      <c r="N104" s="4">
        <v>25</v>
      </c>
      <c r="O104" s="1">
        <v>1</v>
      </c>
      <c r="P104" s="3">
        <f t="shared" si="75"/>
        <v>251.20231150292324</v>
      </c>
      <c r="Q104" s="3">
        <f t="shared" si="76"/>
        <v>398.0934391525687</v>
      </c>
      <c r="R104" s="1">
        <f t="shared" si="77"/>
        <v>4.236755572935235</v>
      </c>
      <c r="S104" s="1">
        <f t="shared" si="78"/>
        <v>15.443198542469084</v>
      </c>
    </row>
    <row r="105" spans="1:19" ht="14.25">
      <c r="A105" s="1">
        <f t="shared" si="48"/>
        <v>2092</v>
      </c>
      <c r="B105" s="1">
        <v>102</v>
      </c>
      <c r="C105" s="3">
        <f aca="true" t="shared" si="79" ref="C105:C117">C104+H104+K104+M104+N104+O104-P104</f>
        <v>840.2497727687078</v>
      </c>
      <c r="D105" s="3">
        <f aca="true" t="shared" si="80" ref="D105:D117">D104+P104-K104-L104-O104</f>
        <v>1280.9244511391703</v>
      </c>
      <c r="E105" s="3">
        <f aca="true" t="shared" si="81" ref="E105:E117">E104-H104+I104-J104-R104</f>
        <v>792.833284726313</v>
      </c>
      <c r="F105" s="3">
        <f aca="true" t="shared" si="82" ref="F105:F117">F104-I104+J104+R104</f>
        <v>37727.65833091471</v>
      </c>
      <c r="G105" s="3">
        <f aca="true" t="shared" si="83" ref="G105:G117">G104+L104-M104</f>
        <v>2616.3292115710087</v>
      </c>
      <c r="H105" s="3">
        <f aca="true" t="shared" si="84" ref="H105:H117">(E105-C105)/75</f>
        <v>-0.632219840565264</v>
      </c>
      <c r="I105" s="3">
        <f aca="true" t="shared" si="85" ref="I105:I117">F105*(0.0007048)</f>
        <v>26.590453591628687</v>
      </c>
      <c r="J105" s="3">
        <f aca="true" t="shared" si="86" ref="J105:J117">E105*(0.03)</f>
        <v>23.78499854178939</v>
      </c>
      <c r="K105" s="3">
        <f aca="true" t="shared" si="87" ref="K105:K117">D104*(0.09565)</f>
        <v>121.72078975146164</v>
      </c>
      <c r="L105" s="3">
        <f aca="true" t="shared" si="88" ref="L105:L117">D104*(0.09565)</f>
        <v>121.72078975146164</v>
      </c>
      <c r="M105" s="3">
        <f aca="true" t="shared" si="89" ref="M105:M117">G104*(0.0392875)</f>
        <v>102.01596919112734</v>
      </c>
      <c r="N105" s="4">
        <v>25</v>
      </c>
      <c r="O105" s="1">
        <v>1</v>
      </c>
      <c r="P105" s="3">
        <f aca="true" t="shared" si="90" ref="P105:P117">D104*0.1913+(N104+O104)*0.36</f>
        <v>252.80157950292323</v>
      </c>
      <c r="Q105" s="3">
        <f aca="true" t="shared" si="91" ref="Q105:Q117">C105/2.12</f>
        <v>396.3442324380697</v>
      </c>
      <c r="R105" s="1">
        <f aca="true" t="shared" si="92" ref="R105:R117">4*(E104/750)</f>
        <v>4.232629063446171</v>
      </c>
      <c r="S105" s="1">
        <f t="shared" si="78"/>
        <v>15.425706475324093</v>
      </c>
    </row>
    <row r="106" spans="1:19" ht="14.25">
      <c r="A106" s="1">
        <f t="shared" si="48"/>
        <v>2093</v>
      </c>
      <c r="B106" s="1">
        <v>103</v>
      </c>
      <c r="C106" s="3">
        <f t="shared" si="79"/>
        <v>836.5527323678082</v>
      </c>
      <c r="D106" s="3">
        <f t="shared" si="80"/>
        <v>1289.2844511391704</v>
      </c>
      <c r="E106" s="3">
        <f t="shared" si="81"/>
        <v>792.0383305532714</v>
      </c>
      <c r="F106" s="3">
        <f t="shared" si="82"/>
        <v>37729.08550492832</v>
      </c>
      <c r="G106" s="3">
        <f t="shared" si="83"/>
        <v>2636.0340321313433</v>
      </c>
      <c r="H106" s="3">
        <f t="shared" si="84"/>
        <v>-0.593525357527157</v>
      </c>
      <c r="I106" s="3">
        <f t="shared" si="85"/>
        <v>26.59145946387348</v>
      </c>
      <c r="J106" s="3">
        <f t="shared" si="86"/>
        <v>23.761149916598143</v>
      </c>
      <c r="K106" s="3">
        <f t="shared" si="87"/>
        <v>122.52042375146165</v>
      </c>
      <c r="L106" s="3">
        <f t="shared" si="88"/>
        <v>122.52042375146165</v>
      </c>
      <c r="M106" s="3">
        <f t="shared" si="89"/>
        <v>102.78903389959599</v>
      </c>
      <c r="N106" s="4">
        <v>25</v>
      </c>
      <c r="O106" s="1">
        <v>1</v>
      </c>
      <c r="P106" s="3">
        <f t="shared" si="90"/>
        <v>254.40084750292328</v>
      </c>
      <c r="Q106" s="3">
        <f t="shared" si="91"/>
        <v>394.60034545651325</v>
      </c>
      <c r="R106" s="1">
        <f t="shared" si="92"/>
        <v>4.228444185207002</v>
      </c>
      <c r="S106" s="1">
        <f t="shared" si="78"/>
        <v>15.408267605508529</v>
      </c>
    </row>
    <row r="107" spans="1:19" ht="14.25">
      <c r="A107" s="1">
        <f t="shared" si="48"/>
        <v>2094</v>
      </c>
      <c r="B107" s="5">
        <v>104</v>
      </c>
      <c r="C107" s="3">
        <f t="shared" si="79"/>
        <v>832.8678171584153</v>
      </c>
      <c r="D107" s="3">
        <f t="shared" si="80"/>
        <v>1297.64445113917</v>
      </c>
      <c r="E107" s="3">
        <f t="shared" si="81"/>
        <v>791.2337212728669</v>
      </c>
      <c r="F107" s="3">
        <f t="shared" si="82"/>
        <v>37730.48363956626</v>
      </c>
      <c r="G107" s="3">
        <f t="shared" si="83"/>
        <v>2655.7654219832093</v>
      </c>
      <c r="H107" s="3">
        <f t="shared" si="84"/>
        <v>-0.5551212784739785</v>
      </c>
      <c r="I107" s="3">
        <f t="shared" si="85"/>
        <v>26.592444869166297</v>
      </c>
      <c r="J107" s="3">
        <f t="shared" si="86"/>
        <v>23.737011638186004</v>
      </c>
      <c r="K107" s="3">
        <f t="shared" si="87"/>
        <v>123.32005775146166</v>
      </c>
      <c r="L107" s="3">
        <f t="shared" si="88"/>
        <v>123.32005775146166</v>
      </c>
      <c r="M107" s="3">
        <f t="shared" si="89"/>
        <v>103.56318703736014</v>
      </c>
      <c r="N107" s="4">
        <v>25</v>
      </c>
      <c r="O107" s="1">
        <v>1</v>
      </c>
      <c r="P107" s="3">
        <f t="shared" si="90"/>
        <v>256.0001155029233</v>
      </c>
      <c r="Q107" s="3">
        <f t="shared" si="91"/>
        <v>392.86217790491287</v>
      </c>
      <c r="R107" s="1">
        <f t="shared" si="92"/>
        <v>4.224204429617448</v>
      </c>
      <c r="S107" s="1">
        <f t="shared" si="78"/>
        <v>15.390885929992525</v>
      </c>
    </row>
    <row r="108" spans="1:19" ht="14.25">
      <c r="A108" s="1">
        <f t="shared" si="48"/>
        <v>2095</v>
      </c>
      <c r="B108" s="1">
        <v>105</v>
      </c>
      <c r="C108" s="3">
        <f t="shared" si="79"/>
        <v>829.1958251658398</v>
      </c>
      <c r="D108" s="3">
        <f t="shared" si="80"/>
        <v>1306.00445113917</v>
      </c>
      <c r="E108" s="3">
        <f t="shared" si="81"/>
        <v>790.4200713527038</v>
      </c>
      <c r="F108" s="3">
        <f t="shared" si="82"/>
        <v>37731.85241076489</v>
      </c>
      <c r="G108" s="3">
        <f t="shared" si="83"/>
        <v>2675.522292697311</v>
      </c>
      <c r="H108" s="3">
        <f t="shared" si="84"/>
        <v>-0.5170100508418136</v>
      </c>
      <c r="I108" s="3">
        <f t="shared" si="85"/>
        <v>26.593409579107096</v>
      </c>
      <c r="J108" s="3">
        <f t="shared" si="86"/>
        <v>23.71260214058111</v>
      </c>
      <c r="K108" s="3">
        <f t="shared" si="87"/>
        <v>124.11969175146163</v>
      </c>
      <c r="L108" s="3">
        <f t="shared" si="88"/>
        <v>124.11969175146163</v>
      </c>
      <c r="M108" s="3">
        <f t="shared" si="89"/>
        <v>104.33838401616532</v>
      </c>
      <c r="N108" s="4">
        <v>25</v>
      </c>
      <c r="O108" s="1">
        <v>1</v>
      </c>
      <c r="P108" s="3">
        <f t="shared" si="90"/>
        <v>257.5993835029232</v>
      </c>
      <c r="Q108" s="3">
        <f t="shared" si="91"/>
        <v>391.1301062103018</v>
      </c>
      <c r="R108" s="1">
        <f t="shared" si="92"/>
        <v>4.2199131801219565</v>
      </c>
      <c r="S108" s="1">
        <f aca="true" t="shared" si="93" ref="S108:S117">$S$3+(Q108-$Q$3)*(0.01)</f>
        <v>15.373565213046414</v>
      </c>
    </row>
    <row r="109" spans="1:19" ht="14.25">
      <c r="A109" s="1">
        <f t="shared" si="48"/>
        <v>2096</v>
      </c>
      <c r="B109" s="5">
        <v>106</v>
      </c>
      <c r="C109" s="3">
        <f t="shared" si="79"/>
        <v>825.5375073797015</v>
      </c>
      <c r="D109" s="3">
        <f t="shared" si="80"/>
        <v>1314.36445113917</v>
      </c>
      <c r="E109" s="3">
        <f t="shared" si="81"/>
        <v>789.5979756619496</v>
      </c>
      <c r="F109" s="3">
        <f t="shared" si="82"/>
        <v>37733.191516506486</v>
      </c>
      <c r="G109" s="3">
        <f t="shared" si="83"/>
        <v>2695.3036004326073</v>
      </c>
      <c r="H109" s="3">
        <f t="shared" si="84"/>
        <v>-0.47919375623669264</v>
      </c>
      <c r="I109" s="3">
        <f t="shared" si="85"/>
        <v>26.59435338083377</v>
      </c>
      <c r="J109" s="3">
        <f t="shared" si="86"/>
        <v>23.687939269858486</v>
      </c>
      <c r="K109" s="3">
        <f t="shared" si="87"/>
        <v>124.91932575146163</v>
      </c>
      <c r="L109" s="3">
        <f t="shared" si="88"/>
        <v>124.91932575146163</v>
      </c>
      <c r="M109" s="3">
        <f t="shared" si="89"/>
        <v>105.11458207434559</v>
      </c>
      <c r="N109" s="4">
        <v>25</v>
      </c>
      <c r="O109" s="1">
        <v>1</v>
      </c>
      <c r="P109" s="3">
        <f t="shared" si="90"/>
        <v>259.1986515029232</v>
      </c>
      <c r="Q109" s="3">
        <f t="shared" si="91"/>
        <v>389.40448461306676</v>
      </c>
      <c r="R109" s="1">
        <f t="shared" si="92"/>
        <v>4.215573713881087</v>
      </c>
      <c r="S109" s="1">
        <f t="shared" si="93"/>
        <v>15.356308997074064</v>
      </c>
    </row>
    <row r="110" spans="1:19" ht="14.25">
      <c r="A110" s="1">
        <f t="shared" si="48"/>
        <v>2097</v>
      </c>
      <c r="B110" s="1">
        <v>107</v>
      </c>
      <c r="C110" s="3">
        <f t="shared" si="79"/>
        <v>821.8935699463489</v>
      </c>
      <c r="D110" s="3">
        <f t="shared" si="80"/>
        <v>1322.7244511391698</v>
      </c>
      <c r="E110" s="3">
        <f t="shared" si="81"/>
        <v>788.7680098152805</v>
      </c>
      <c r="F110" s="3">
        <f t="shared" si="82"/>
        <v>37734.5006761094</v>
      </c>
      <c r="G110" s="3">
        <f t="shared" si="83"/>
        <v>2715.1083441097235</v>
      </c>
      <c r="H110" s="3">
        <f t="shared" si="84"/>
        <v>-0.4416741350809116</v>
      </c>
      <c r="I110" s="3">
        <f t="shared" si="85"/>
        <v>26.595276076521902</v>
      </c>
      <c r="J110" s="3">
        <f t="shared" si="86"/>
        <v>23.663040294458416</v>
      </c>
      <c r="K110" s="3">
        <f t="shared" si="87"/>
        <v>125.71895975146161</v>
      </c>
      <c r="L110" s="3">
        <f t="shared" si="88"/>
        <v>125.71895975146161</v>
      </c>
      <c r="M110" s="3">
        <f t="shared" si="89"/>
        <v>105.89174020199604</v>
      </c>
      <c r="N110" s="4">
        <v>25</v>
      </c>
      <c r="O110" s="1">
        <v>1</v>
      </c>
      <c r="P110" s="3">
        <f t="shared" si="90"/>
        <v>260.7979195029232</v>
      </c>
      <c r="Q110" s="3">
        <f t="shared" si="91"/>
        <v>387.68564620110794</v>
      </c>
      <c r="R110" s="1">
        <f t="shared" si="92"/>
        <v>4.211189203530398</v>
      </c>
      <c r="S110" s="1">
        <f t="shared" si="93"/>
        <v>15.339120612954476</v>
      </c>
    </row>
    <row r="111" spans="1:19" ht="14.25">
      <c r="A111" s="1">
        <f t="shared" si="48"/>
        <v>2098</v>
      </c>
      <c r="B111" s="1">
        <v>108</v>
      </c>
      <c r="C111" s="3">
        <f t="shared" si="79"/>
        <v>818.2646762618024</v>
      </c>
      <c r="D111" s="3">
        <f t="shared" si="80"/>
        <v>1331.0844511391697</v>
      </c>
      <c r="E111" s="3">
        <f t="shared" si="81"/>
        <v>787.9307305288946</v>
      </c>
      <c r="F111" s="3">
        <f t="shared" si="82"/>
        <v>37735.779629530865</v>
      </c>
      <c r="G111" s="3">
        <f t="shared" si="83"/>
        <v>2734.935563659189</v>
      </c>
      <c r="H111" s="3">
        <f t="shared" si="84"/>
        <v>-0.40445260977210334</v>
      </c>
      <c r="I111" s="3">
        <f t="shared" si="85"/>
        <v>26.596177482893353</v>
      </c>
      <c r="J111" s="3">
        <f t="shared" si="86"/>
        <v>23.637921915866837</v>
      </c>
      <c r="K111" s="3">
        <f t="shared" si="87"/>
        <v>126.51859375146161</v>
      </c>
      <c r="L111" s="3">
        <f t="shared" si="88"/>
        <v>126.51859375146161</v>
      </c>
      <c r="M111" s="3">
        <f t="shared" si="89"/>
        <v>106.66981906921075</v>
      </c>
      <c r="N111" s="4">
        <v>25</v>
      </c>
      <c r="O111" s="1">
        <v>1</v>
      </c>
      <c r="P111" s="3">
        <f t="shared" si="90"/>
        <v>262.3971875029232</v>
      </c>
      <c r="Q111" s="3">
        <f t="shared" si="91"/>
        <v>385.9739038970766</v>
      </c>
      <c r="R111" s="1">
        <f t="shared" si="92"/>
        <v>4.206762719014829</v>
      </c>
      <c r="S111" s="1">
        <f t="shared" si="93"/>
        <v>15.322003189914163</v>
      </c>
    </row>
    <row r="112" spans="1:19" ht="14.25">
      <c r="A112" s="1">
        <f t="shared" si="48"/>
        <v>2099</v>
      </c>
      <c r="B112" s="5">
        <v>109</v>
      </c>
      <c r="C112" s="3">
        <f t="shared" si="79"/>
        <v>814.6514489697794</v>
      </c>
      <c r="D112" s="3">
        <f t="shared" si="80"/>
        <v>1339.4444511391698</v>
      </c>
      <c r="E112" s="3">
        <f t="shared" si="81"/>
        <v>787.0866759866784</v>
      </c>
      <c r="F112" s="3">
        <f t="shared" si="82"/>
        <v>37737.02813668286</v>
      </c>
      <c r="G112" s="3">
        <f t="shared" si="83"/>
        <v>2754.7843383414397</v>
      </c>
      <c r="H112" s="3">
        <f t="shared" si="84"/>
        <v>-0.3675303064413462</v>
      </c>
      <c r="I112" s="3">
        <f t="shared" si="85"/>
        <v>26.59705743073408</v>
      </c>
      <c r="J112" s="3">
        <f t="shared" si="86"/>
        <v>23.61260027960035</v>
      </c>
      <c r="K112" s="3">
        <f t="shared" si="87"/>
        <v>127.31822775146159</v>
      </c>
      <c r="L112" s="3">
        <f t="shared" si="88"/>
        <v>127.31822775146159</v>
      </c>
      <c r="M112" s="3">
        <f t="shared" si="89"/>
        <v>107.44878095726038</v>
      </c>
      <c r="N112" s="4">
        <v>25</v>
      </c>
      <c r="O112" s="1">
        <v>1</v>
      </c>
      <c r="P112" s="3">
        <f t="shared" si="90"/>
        <v>263.99645550292314</v>
      </c>
      <c r="Q112" s="3">
        <f t="shared" si="91"/>
        <v>384.2695514008393</v>
      </c>
      <c r="R112" s="1">
        <f t="shared" si="92"/>
        <v>4.202297229487438</v>
      </c>
      <c r="S112" s="1">
        <f t="shared" si="93"/>
        <v>15.30495966495179</v>
      </c>
    </row>
    <row r="113" spans="1:19" ht="14.25">
      <c r="A113" s="1">
        <f t="shared" si="48"/>
        <v>2100</v>
      </c>
      <c r="B113" s="1">
        <v>110</v>
      </c>
      <c r="C113" s="3">
        <f t="shared" si="79"/>
        <v>811.0544718691368</v>
      </c>
      <c r="D113" s="3">
        <f t="shared" si="80"/>
        <v>1347.80445113917</v>
      </c>
      <c r="E113" s="3">
        <f t="shared" si="81"/>
        <v>786.2363662147661</v>
      </c>
      <c r="F113" s="3">
        <f t="shared" si="82"/>
        <v>37738.24597676121</v>
      </c>
      <c r="G113" s="3">
        <f t="shared" si="83"/>
        <v>2774.653785135641</v>
      </c>
      <c r="H113" s="3">
        <f t="shared" si="84"/>
        <v>-0.3309080753916093</v>
      </c>
      <c r="I113" s="3">
        <f t="shared" si="85"/>
        <v>26.597915764421302</v>
      </c>
      <c r="J113" s="3">
        <f t="shared" si="86"/>
        <v>23.587090986442984</v>
      </c>
      <c r="K113" s="3">
        <f t="shared" si="87"/>
        <v>128.11786175146162</v>
      </c>
      <c r="L113" s="3">
        <f t="shared" si="88"/>
        <v>128.11786175146162</v>
      </c>
      <c r="M113" s="3">
        <f t="shared" si="89"/>
        <v>108.2285896925893</v>
      </c>
      <c r="N113" s="4">
        <v>25</v>
      </c>
      <c r="O113" s="1">
        <v>1</v>
      </c>
      <c r="P113" s="3">
        <f t="shared" si="90"/>
        <v>265.5957235029232</v>
      </c>
      <c r="Q113" s="3">
        <f t="shared" si="91"/>
        <v>382.57286408921544</v>
      </c>
      <c r="R113" s="1">
        <f t="shared" si="92"/>
        <v>4.197795605262285</v>
      </c>
      <c r="S113" s="1">
        <f t="shared" si="93"/>
        <v>15.287992791835551</v>
      </c>
    </row>
    <row r="114" spans="1:19" ht="14.25">
      <c r="A114" s="1">
        <f t="shared" si="48"/>
        <v>2101</v>
      </c>
      <c r="B114" s="5">
        <v>111</v>
      </c>
      <c r="C114" s="3">
        <f t="shared" si="79"/>
        <v>807.4742917348731</v>
      </c>
      <c r="D114" s="3">
        <f t="shared" si="80"/>
        <v>1356.16445113917</v>
      </c>
      <c r="E114" s="3">
        <f t="shared" si="81"/>
        <v>785.3803034628737</v>
      </c>
      <c r="F114" s="3">
        <f t="shared" si="82"/>
        <v>37739.4329475885</v>
      </c>
      <c r="G114" s="3">
        <f t="shared" si="83"/>
        <v>2794.5430571945135</v>
      </c>
      <c r="H114" s="3">
        <f t="shared" si="84"/>
        <v>-0.2945865102933249</v>
      </c>
      <c r="I114" s="3">
        <f t="shared" si="85"/>
        <v>26.598752341460376</v>
      </c>
      <c r="J114" s="3">
        <f t="shared" si="86"/>
        <v>23.56140910388621</v>
      </c>
      <c r="K114" s="3">
        <f t="shared" si="87"/>
        <v>128.91749575146162</v>
      </c>
      <c r="L114" s="3">
        <f t="shared" si="88"/>
        <v>128.91749575146162</v>
      </c>
      <c r="M114" s="3">
        <f t="shared" si="89"/>
        <v>109.00921058351649</v>
      </c>
      <c r="N114" s="4">
        <v>25</v>
      </c>
      <c r="O114" s="1">
        <v>1</v>
      </c>
      <c r="P114" s="3">
        <f t="shared" si="90"/>
        <v>267.19499150292324</v>
      </c>
      <c r="Q114" s="3">
        <f t="shared" si="91"/>
        <v>380.8840998749401</v>
      </c>
      <c r="R114" s="1">
        <f t="shared" si="92"/>
        <v>4.193260619812086</v>
      </c>
      <c r="S114" s="1">
        <f t="shared" si="93"/>
        <v>15.271105149692797</v>
      </c>
    </row>
    <row r="115" spans="1:19" ht="14.25">
      <c r="A115" s="1">
        <f t="shared" si="48"/>
        <v>2102</v>
      </c>
      <c r="B115" s="1">
        <v>112</v>
      </c>
      <c r="C115" s="3">
        <f t="shared" si="79"/>
        <v>803.9114200566345</v>
      </c>
      <c r="D115" s="3">
        <f t="shared" si="80"/>
        <v>1364.5244511391702</v>
      </c>
      <c r="E115" s="3">
        <f t="shared" si="81"/>
        <v>784.518972590929</v>
      </c>
      <c r="F115" s="3">
        <f t="shared" si="82"/>
        <v>37740.58886497074</v>
      </c>
      <c r="G115" s="3">
        <f t="shared" si="83"/>
        <v>2814.4513423624585</v>
      </c>
      <c r="H115" s="3">
        <f t="shared" si="84"/>
        <v>-0.25856596620940614</v>
      </c>
      <c r="I115" s="3">
        <f t="shared" si="85"/>
        <v>26.599567032031377</v>
      </c>
      <c r="J115" s="3">
        <f t="shared" si="86"/>
        <v>23.53556917772787</v>
      </c>
      <c r="K115" s="3">
        <f t="shared" si="87"/>
        <v>129.71712975146164</v>
      </c>
      <c r="L115" s="3">
        <f t="shared" si="88"/>
        <v>129.71712975146164</v>
      </c>
      <c r="M115" s="3">
        <f t="shared" si="89"/>
        <v>109.79061035952944</v>
      </c>
      <c r="N115" s="4">
        <v>25</v>
      </c>
      <c r="O115" s="1">
        <v>1</v>
      </c>
      <c r="P115" s="3">
        <f t="shared" si="90"/>
        <v>268.79425950292324</v>
      </c>
      <c r="Q115" s="3">
        <f t="shared" si="91"/>
        <v>379.2035000267144</v>
      </c>
      <c r="R115" s="1">
        <f t="shared" si="92"/>
        <v>4.188694951801993</v>
      </c>
      <c r="S115" s="1">
        <f t="shared" si="93"/>
        <v>15.25429915121054</v>
      </c>
    </row>
    <row r="116" spans="1:19" ht="14.25">
      <c r="A116" s="1">
        <f t="shared" si="48"/>
        <v>2103</v>
      </c>
      <c r="B116" s="1">
        <v>113</v>
      </c>
      <c r="C116" s="3">
        <f t="shared" si="79"/>
        <v>800.3663346984929</v>
      </c>
      <c r="D116" s="3">
        <f t="shared" si="80"/>
        <v>1372.88445113917</v>
      </c>
      <c r="E116" s="3">
        <f t="shared" si="81"/>
        <v>783.65284145964</v>
      </c>
      <c r="F116" s="3">
        <f t="shared" si="82"/>
        <v>37741.71356206824</v>
      </c>
      <c r="G116" s="3">
        <f t="shared" si="83"/>
        <v>2834.3778617543903</v>
      </c>
      <c r="H116" s="3">
        <f t="shared" si="84"/>
        <v>-0.2228465765180393</v>
      </c>
      <c r="I116" s="3">
        <f t="shared" si="85"/>
        <v>26.600359718545693</v>
      </c>
      <c r="J116" s="3">
        <f t="shared" si="86"/>
        <v>23.509585243789196</v>
      </c>
      <c r="K116" s="3">
        <f t="shared" si="87"/>
        <v>130.51676375146164</v>
      </c>
      <c r="L116" s="3">
        <f t="shared" si="88"/>
        <v>130.51676375146164</v>
      </c>
      <c r="M116" s="3">
        <f t="shared" si="89"/>
        <v>110.57275711306508</v>
      </c>
      <c r="N116" s="4">
        <v>25</v>
      </c>
      <c r="O116" s="1">
        <v>1</v>
      </c>
      <c r="P116" s="3">
        <f t="shared" si="90"/>
        <v>270.3935275029233</v>
      </c>
      <c r="Q116" s="3">
        <f t="shared" si="91"/>
        <v>377.53128995211927</v>
      </c>
      <c r="R116" s="1">
        <f t="shared" si="92"/>
        <v>4.184101187151621</v>
      </c>
      <c r="S116" s="1">
        <f t="shared" si="93"/>
        <v>15.237577050464589</v>
      </c>
    </row>
    <row r="117" spans="1:19" ht="14.25">
      <c r="A117" s="1">
        <f t="shared" si="48"/>
        <v>2104</v>
      </c>
      <c r="B117" s="5">
        <v>114</v>
      </c>
      <c r="C117" s="3">
        <f t="shared" si="79"/>
        <v>796.8394814835783</v>
      </c>
      <c r="D117" s="3">
        <f t="shared" si="80"/>
        <v>1381.24445113917</v>
      </c>
      <c r="E117" s="3">
        <f t="shared" si="81"/>
        <v>782.7823613237629</v>
      </c>
      <c r="F117" s="3">
        <f t="shared" si="82"/>
        <v>37742.80688878063</v>
      </c>
      <c r="G117" s="3">
        <f t="shared" si="83"/>
        <v>2854.3218683927867</v>
      </c>
      <c r="H117" s="3">
        <f t="shared" si="84"/>
        <v>-0.1874282687975392</v>
      </c>
      <c r="I117" s="3">
        <f t="shared" si="85"/>
        <v>26.601130295212588</v>
      </c>
      <c r="J117" s="3">
        <f t="shared" si="86"/>
        <v>23.483470839712886</v>
      </c>
      <c r="K117" s="3">
        <f t="shared" si="87"/>
        <v>131.31639775146164</v>
      </c>
      <c r="L117" s="3">
        <f t="shared" si="88"/>
        <v>131.31639775146164</v>
      </c>
      <c r="M117" s="3">
        <f t="shared" si="89"/>
        <v>111.3556202436756</v>
      </c>
      <c r="N117" s="4">
        <v>25</v>
      </c>
      <c r="O117" s="1">
        <v>1</v>
      </c>
      <c r="P117" s="3">
        <f t="shared" si="90"/>
        <v>271.99279550292323</v>
      </c>
      <c r="Q117" s="3">
        <f t="shared" si="91"/>
        <v>375.8676799450841</v>
      </c>
      <c r="R117" s="1">
        <f t="shared" si="92"/>
        <v>4.179481821118079</v>
      </c>
      <c r="S117" s="1">
        <f t="shared" si="93"/>
        <v>15.220940950394237</v>
      </c>
    </row>
    <row r="118" spans="1:17" ht="14.25">
      <c r="A11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P118" s="3"/>
      <c r="Q118" s="3"/>
    </row>
    <row r="119" spans="1:17" ht="14.25">
      <c r="A119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P119" s="3"/>
      <c r="Q119" s="3"/>
    </row>
    <row r="120" spans="1:17" ht="14.25">
      <c r="A12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P120" s="3"/>
      <c r="Q120" s="3"/>
    </row>
    <row r="121" spans="1:17" ht="14.25">
      <c r="A1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P121" s="3"/>
      <c r="Q121" s="3"/>
    </row>
    <row r="122" spans="1:17" ht="14.25">
      <c r="A122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P122" s="3"/>
      <c r="Q122" s="3"/>
    </row>
    <row r="123" spans="1:17" ht="14.25">
      <c r="A12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P123" s="3"/>
      <c r="Q123" s="3"/>
    </row>
    <row r="124" spans="1:17" ht="14.25">
      <c r="A124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P124" s="3"/>
      <c r="Q124" s="3"/>
    </row>
    <row r="125" spans="1:17" ht="14.25">
      <c r="A12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P125" s="3"/>
      <c r="Q125" s="3"/>
    </row>
    <row r="126" spans="1:17" ht="14.25">
      <c r="A12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P126" s="3"/>
      <c r="Q126" s="3"/>
    </row>
    <row r="127" spans="1:19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ht="12">
      <c r="N164" s="1" t="s">
        <v>20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Abigail Mitchell</cp:lastModifiedBy>
  <dcterms:created xsi:type="dcterms:W3CDTF">2011-11-30T14:30:05Z</dcterms:created>
  <dcterms:modified xsi:type="dcterms:W3CDTF">2011-12-05T19:50:57Z</dcterms:modified>
  <cp:category/>
  <cp:version/>
  <cp:contentType/>
  <cp:contentStatus/>
</cp:coreProperties>
</file>