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<sst xmlns="http://schemas.openxmlformats.org/spreadsheetml/2006/main" count="20" uniqueCount="20">
  <si>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Short-Term Carbon Cycle Model</t>
  </si>
  <si>
    <t>Year</t>
  </si>
  <si>
    <t>Atm (C mass)</t>
  </si>
  <si>
    <t>TerrBio</t>
  </si>
  <si>
    <t>SurfaceOcean</t>
  </si>
  <si>
    <t>DeepOcean</t>
  </si>
  <si>
    <t>Soil</t>
  </si>
  <si>
    <t>GasExchange</t>
  </si>
  <si>
    <t>Upwelling</t>
  </si>
  <si>
    <t>Downwelling</t>
  </si>
  <si>
    <t>Respiration</t>
  </si>
  <si>
    <t>Death</t>
  </si>
  <si>
    <t>Decay</t>
  </si>
  <si>
    <t>FFB</t>
  </si>
  <si>
    <t>De/Reforestation</t>
  </si>
  <si>
    <t>Photo</t>
  </si>
  <si>
    <t>CO2 (ppm)</t>
  </si>
  <si>
    <t>Biopump</t>
  </si>
  <si>
    <t>Temp</t>
  </si>
  <si>
    <t xml:space="preserve">Initial Conditions (Approx 1990)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</si>
</sst>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J72">
      <selection activeCell="N24" sqref="N24"/>
    </sheetView>
  </sheetViews>
  <sheetFormatPr defaultColWidth="11.421875" defaultRowHeight="12.75"/>
  <cols>
    <col min="1" max="1" width="28.421875" style="1" customWidth="1"/>
    <col min="2" max="2" width="11.28125" style="1" customWidth="1"/>
    <col min="3" max="3" width="18.7109375" style="1" customWidth="1"/>
    <col min="4" max="4" width="20.7109375" style="1" customWidth="1"/>
    <col min="5" max="5" width="18.421875" style="1" customWidth="1"/>
    <col min="6" max="6" width="20.140625" style="1" customWidth="1"/>
    <col min="7" max="7" width="17.140625" style="1" customWidth="1"/>
    <col min="8" max="8" width="15.57421875" style="1" customWidth="1"/>
    <col min="9" max="10" width="17.8515625" style="1" customWidth="1"/>
    <col min="11" max="11" width="19.8515625" style="1" customWidth="1"/>
    <col min="12" max="12" width="21.140625" style="1" customWidth="1"/>
    <col min="13" max="14" width="11.28125" style="1" customWidth="1"/>
    <col min="15" max="15" width="14.7109375" style="1" customWidth="1"/>
    <col min="16" max="16384" width="11.28125" style="1" customWidth="1"/>
  </cols>
  <sheetData>
    <row r="1" spans="1:1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3" spans="1:19" ht="12">
      <c r="A3" s="1" t="s">
        <v>19</v>
      </c>
      <c r="B3" s="1">
        <v>0</v>
      </c>
      <c r="C3" s="1">
        <v>750</v>
      </c>
      <c r="D3" s="1">
        <v>575</v>
      </c>
      <c r="E3" s="1">
        <v>750</v>
      </c>
      <c r="F3" s="1">
        <v>37600</v>
      </c>
      <c r="G3" s="1">
        <v>1400</v>
      </c>
      <c r="H3" s="2">
        <f aca="true" t="shared" si="0" ref="H3:H34">(E3-C3)/75</f>
        <v>0</v>
      </c>
      <c r="I3" s="2">
        <f aca="true" t="shared" si="1" ref="I3:I34">F3*(0.0007048)</f>
        <v>26.50048</v>
      </c>
      <c r="J3" s="2">
        <f aca="true" t="shared" si="2" ref="J3:J34">E3*(0.03)</f>
        <v>22.5</v>
      </c>
      <c r="K3" s="2">
        <f>D3*(0.09565)</f>
        <v>54.99875000000001</v>
      </c>
      <c r="L3" s="2">
        <f>D3*(0.09565)</f>
        <v>54.99875000000001</v>
      </c>
      <c r="M3" s="2">
        <f>G3*(0.0392875)</f>
        <v>55.0025</v>
      </c>
      <c r="N3" s="1">
        <f>6*(1.022)^B3</f>
        <v>6</v>
      </c>
      <c r="O3" s="1">
        <f>1.64-(0.0244)*B3</f>
        <v>1.6400000000000001</v>
      </c>
      <c r="P3" s="2">
        <v>110</v>
      </c>
      <c r="Q3" s="2">
        <f aca="true" t="shared" si="3" ref="Q3:Q112">C3/2.12</f>
        <v>353.77358490566036</v>
      </c>
      <c r="R3" s="1">
        <v>4</v>
      </c>
      <c r="S3" s="1">
        <v>15</v>
      </c>
    </row>
    <row r="4" spans="2:19" ht="12">
      <c r="B4" s="1">
        <v>1</v>
      </c>
      <c r="C4" s="2">
        <f>C3+H3+K3+M3+N3+O3-P3</f>
        <v>757.64125</v>
      </c>
      <c r="D4" s="2">
        <f aca="true" t="shared" si="4" ref="D4:D35">D3+P3-K3-L3-O3</f>
        <v>573.3625000000001</v>
      </c>
      <c r="E4" s="2">
        <f aca="true" t="shared" si="5" ref="E4:E35">E3-H3+I3-J3-R3</f>
        <v>750.00048</v>
      </c>
      <c r="F4" s="2">
        <f aca="true" t="shared" si="6" ref="F4:F35">F3-I3+J3+R3</f>
        <v>37599.99952</v>
      </c>
      <c r="G4" s="2">
        <f aca="true" t="shared" si="7" ref="G4:G35">G3+L3-M3</f>
        <v>1399.99625</v>
      </c>
      <c r="H4" s="2">
        <f t="shared" si="0"/>
        <v>-0.101876933333333</v>
      </c>
      <c r="I4" s="2">
        <f t="shared" si="1"/>
        <v>26.500479661695998</v>
      </c>
      <c r="J4" s="2">
        <f t="shared" si="2"/>
        <v>22.5000144</v>
      </c>
      <c r="K4" s="2">
        <f aca="true" t="shared" si="8" ref="K4:K35">D3*(0.09565)</f>
        <v>54.99875000000001</v>
      </c>
      <c r="L4" s="2">
        <f aca="true" t="shared" si="9" ref="L4:L35">D3*(0.09565)</f>
        <v>54.99875000000001</v>
      </c>
      <c r="M4" s="2">
        <f aca="true" t="shared" si="10" ref="M4:M35">G3*(0.0392875)</f>
        <v>55.0025</v>
      </c>
      <c r="N4" s="1">
        <f>6*(1.022)^B4</f>
        <v>6.132</v>
      </c>
      <c r="O4" s="1">
        <f>1.64-(0.0244)*B4</f>
        <v>1.6156000000000001</v>
      </c>
      <c r="P4" s="2">
        <f>D3*0.1913+(N3+O3)*0.36</f>
        <v>112.7479</v>
      </c>
      <c r="Q4" s="2">
        <f t="shared" si="3"/>
        <v>357.37794811320754</v>
      </c>
      <c r="R4" s="1">
        <f>4*(E3/750)</f>
        <v>4</v>
      </c>
      <c r="S4" s="1">
        <f>$S$3+(Q4-$Q$3)*(0.01)</f>
        <v>15.036043632075472</v>
      </c>
    </row>
    <row r="5" spans="2:19" ht="12">
      <c r="B5" s="1">
        <v>2</v>
      </c>
      <c r="C5" s="2">
        <f aca="true" t="shared" si="11" ref="C5:C35">C4+H4+K4+M4+N4+O4-P4</f>
        <v>762.5403230666667</v>
      </c>
      <c r="D5" s="2">
        <f t="shared" si="4"/>
        <v>574.4973000000001</v>
      </c>
      <c r="E5" s="2">
        <f t="shared" si="5"/>
        <v>750.1028221950293</v>
      </c>
      <c r="F5" s="2">
        <f t="shared" si="6"/>
        <v>37599.9990547383</v>
      </c>
      <c r="G5" s="2">
        <f t="shared" si="7"/>
        <v>1399.9924999999998</v>
      </c>
      <c r="H5" s="2">
        <f t="shared" si="0"/>
        <v>-0.16583334495516586</v>
      </c>
      <c r="I5" s="2">
        <f t="shared" si="1"/>
        <v>26.500479333779552</v>
      </c>
      <c r="J5" s="2">
        <f t="shared" si="2"/>
        <v>22.503084665850878</v>
      </c>
      <c r="K5" s="2">
        <f t="shared" si="8"/>
        <v>54.842123125000015</v>
      </c>
      <c r="L5" s="2">
        <f t="shared" si="9"/>
        <v>54.842123125000015</v>
      </c>
      <c r="M5" s="2">
        <f t="shared" si="10"/>
        <v>55.00235267187499</v>
      </c>
      <c r="N5" s="1">
        <f>6*(1.022)^B5</f>
        <v>6.266904</v>
      </c>
      <c r="O5" s="1">
        <f>1.64-(0.0244)*B5</f>
        <v>1.5912000000000002</v>
      </c>
      <c r="P5" s="2">
        <f>D4*0.1913+(N4+O4)*0.36</f>
        <v>112.47338225000001</v>
      </c>
      <c r="Q5" s="2">
        <f t="shared" si="3"/>
        <v>359.68883163522014</v>
      </c>
      <c r="R5" s="1">
        <f aca="true" t="shared" si="12" ref="R5:R112">4*(E4/750)</f>
        <v>4.00000256</v>
      </c>
      <c r="S5" s="1">
        <f>$S$3+(Q5-$Q$3)*(0.01)</f>
        <v>15.059152467295597</v>
      </c>
    </row>
    <row r="6" spans="2:19" ht="12">
      <c r="B6" s="1">
        <v>3</v>
      </c>
      <c r="C6" s="2">
        <f t="shared" si="11"/>
        <v>767.6036872685864</v>
      </c>
      <c r="D6" s="2">
        <f t="shared" si="4"/>
        <v>575.695236</v>
      </c>
      <c r="E6" s="2">
        <f t="shared" si="5"/>
        <v>750.2660476479132</v>
      </c>
      <c r="F6" s="2">
        <f t="shared" si="6"/>
        <v>37600.00166263037</v>
      </c>
      <c r="G6" s="2">
        <f t="shared" si="7"/>
        <v>1399.8322704531247</v>
      </c>
      <c r="H6" s="2">
        <f t="shared" si="0"/>
        <v>-0.23116852827564344</v>
      </c>
      <c r="I6" s="2">
        <f t="shared" si="1"/>
        <v>26.500481171821885</v>
      </c>
      <c r="J6" s="2">
        <f t="shared" si="2"/>
        <v>22.507981429437393</v>
      </c>
      <c r="K6" s="2">
        <f t="shared" si="8"/>
        <v>54.95066674500002</v>
      </c>
      <c r="L6" s="2">
        <f t="shared" si="9"/>
        <v>54.95066674500002</v>
      </c>
      <c r="M6" s="2">
        <f t="shared" si="10"/>
        <v>55.002205343749985</v>
      </c>
      <c r="N6" s="1">
        <f>6*(1.022)^B6</f>
        <v>6.404775888</v>
      </c>
      <c r="O6" s="1">
        <f>1.64-(0.0244)*B6</f>
        <v>1.5668000000000002</v>
      </c>
      <c r="P6" s="2">
        <f>D5*0.1913+(N5+O5)*0.36</f>
        <v>112.73025093000001</v>
      </c>
      <c r="Q6" s="2">
        <f t="shared" si="3"/>
        <v>362.0772109757483</v>
      </c>
      <c r="R6" s="1">
        <f t="shared" si="12"/>
        <v>4.000548385040156</v>
      </c>
      <c r="S6" s="1">
        <f>$S$3+(Q6-$Q$3)*(0.01)</f>
        <v>15.08303626070088</v>
      </c>
    </row>
    <row r="7" spans="2:19" ht="12">
      <c r="B7" s="1">
        <v>4</v>
      </c>
      <c r="C7" s="2">
        <f t="shared" si="11"/>
        <v>772.5667157870608</v>
      </c>
      <c r="D7" s="2">
        <f t="shared" si="4"/>
        <v>576.95735344</v>
      </c>
      <c r="E7" s="2">
        <f t="shared" si="5"/>
        <v>750.4891675335331</v>
      </c>
      <c r="F7" s="2">
        <f t="shared" si="6"/>
        <v>37600.00971127302</v>
      </c>
      <c r="G7" s="2">
        <f t="shared" si="7"/>
        <v>1399.7807318543748</v>
      </c>
      <c r="H7" s="2">
        <f t="shared" si="0"/>
        <v>-0.29436731004703687</v>
      </c>
      <c r="I7" s="2">
        <f t="shared" si="1"/>
        <v>26.500486844505225</v>
      </c>
      <c r="J7" s="2">
        <f t="shared" si="2"/>
        <v>22.514675026005992</v>
      </c>
      <c r="K7" s="2">
        <f t="shared" si="8"/>
        <v>55.06524932340001</v>
      </c>
      <c r="L7" s="2">
        <f t="shared" si="9"/>
        <v>55.06524932340001</v>
      </c>
      <c r="M7" s="2">
        <f t="shared" si="10"/>
        <v>54.99591032542713</v>
      </c>
      <c r="N7" s="1">
        <f>6*(1.022)^B7</f>
        <v>6.545680957536</v>
      </c>
      <c r="O7" s="1">
        <f>1.64-(0.0244)*B7</f>
        <v>1.5424000000000002</v>
      </c>
      <c r="P7" s="2">
        <f>D6*0.1913+(N6+O6)*0.36</f>
        <v>113.00026596648</v>
      </c>
      <c r="Q7" s="2">
        <f t="shared" si="3"/>
        <v>364.41826216370794</v>
      </c>
      <c r="R7" s="1">
        <f t="shared" si="12"/>
        <v>4.00141892078887</v>
      </c>
      <c r="S7" s="1">
        <f>$S$3+(Q7-$Q$3)*(0.01)</f>
        <v>15.106446772580476</v>
      </c>
    </row>
    <row r="8" spans="2:19" ht="12">
      <c r="B8" s="1">
        <v>5</v>
      </c>
      <c r="C8" s="2">
        <f t="shared" si="11"/>
        <v>777.421323116897</v>
      </c>
      <c r="D8" s="2">
        <f t="shared" si="4"/>
        <v>578.2847207596799</v>
      </c>
      <c r="E8" s="2">
        <f t="shared" si="5"/>
        <v>750.7679277412905</v>
      </c>
      <c r="F8" s="2">
        <f t="shared" si="6"/>
        <v>37600.02531837531</v>
      </c>
      <c r="G8" s="2">
        <f t="shared" si="7"/>
        <v>1399.8500708523477</v>
      </c>
      <c r="H8" s="2">
        <f t="shared" si="0"/>
        <v>-0.3553786050080877</v>
      </c>
      <c r="I8" s="2">
        <f t="shared" si="1"/>
        <v>26.500497844390917</v>
      </c>
      <c r="J8" s="2">
        <f t="shared" si="2"/>
        <v>22.523037832238714</v>
      </c>
      <c r="K8" s="2">
        <f t="shared" si="8"/>
        <v>55.18597085653601</v>
      </c>
      <c r="L8" s="2">
        <f t="shared" si="9"/>
        <v>55.18597085653601</v>
      </c>
      <c r="M8" s="2">
        <f t="shared" si="10"/>
        <v>54.993885502728745</v>
      </c>
      <c r="N8" s="1">
        <f>6*(1.022)^B8</f>
        <v>6.689685938601793</v>
      </c>
      <c r="O8" s="1">
        <f>1.64-(0.0244)*B8</f>
        <v>1.518</v>
      </c>
      <c r="P8" s="2">
        <f>D7*0.1913+(N7+O7)*0.36</f>
        <v>113.28365085778496</v>
      </c>
      <c r="Q8" s="2">
        <f t="shared" si="3"/>
        <v>366.70817128155517</v>
      </c>
      <c r="R8" s="1">
        <f t="shared" si="12"/>
        <v>4.002608893512177</v>
      </c>
      <c r="S8" s="1">
        <f>$S$3+(Q8-$Q$3)*(0.01)</f>
        <v>15.129345863758948</v>
      </c>
    </row>
    <row r="9" spans="2:19" ht="12">
      <c r="B9" s="1">
        <v>6</v>
      </c>
      <c r="C9" s="2">
        <f t="shared" si="11"/>
        <v>782.1698359519704</v>
      </c>
      <c r="D9" s="2">
        <f t="shared" si="4"/>
        <v>579.6784299043929</v>
      </c>
      <c r="E9" s="2">
        <f t="shared" si="5"/>
        <v>751.0981574649386</v>
      </c>
      <c r="F9" s="2">
        <f t="shared" si="6"/>
        <v>37600.05046725667</v>
      </c>
      <c r="G9" s="2">
        <f t="shared" si="7"/>
        <v>1400.042156206155</v>
      </c>
      <c r="H9" s="2">
        <f t="shared" si="0"/>
        <v>-0.4142890464937576</v>
      </c>
      <c r="I9" s="2">
        <f t="shared" si="1"/>
        <v>26.5005155693225</v>
      </c>
      <c r="J9" s="2">
        <f t="shared" si="2"/>
        <v>22.532944723948155</v>
      </c>
      <c r="K9" s="2">
        <f t="shared" si="8"/>
        <v>55.31293354066339</v>
      </c>
      <c r="L9" s="2">
        <f t="shared" si="9"/>
        <v>55.31293354066339</v>
      </c>
      <c r="M9" s="2">
        <f t="shared" si="10"/>
        <v>54.996609658611604</v>
      </c>
      <c r="N9" s="1">
        <f>6*(1.022)^B9</f>
        <v>6.836859029251032</v>
      </c>
      <c r="O9" s="1">
        <f>1.64-(0.0244)*B9</f>
        <v>1.4936</v>
      </c>
      <c r="P9" s="2">
        <f>D8*0.1913+(N8+O8)*0.36</f>
        <v>113.58063401922341</v>
      </c>
      <c r="Q9" s="2">
        <f t="shared" si="3"/>
        <v>368.9480358264011</v>
      </c>
      <c r="R9" s="1">
        <f t="shared" si="12"/>
        <v>4.004095614620216</v>
      </c>
      <c r="S9" s="1">
        <f>$S$3+(Q9-$Q$3)*(0.01)</f>
        <v>15.151744509207408</v>
      </c>
    </row>
    <row r="10" spans="2:19" ht="12">
      <c r="B10" s="1">
        <v>7</v>
      </c>
      <c r="C10" s="2">
        <f t="shared" si="11"/>
        <v>786.8149151147793</v>
      </c>
      <c r="D10" s="2">
        <f t="shared" si="4"/>
        <v>581.1395968422896</v>
      </c>
      <c r="E10" s="2">
        <f t="shared" si="5"/>
        <v>751.4759217421864</v>
      </c>
      <c r="F10" s="2">
        <f t="shared" si="6"/>
        <v>37600.086992025914</v>
      </c>
      <c r="G10" s="2">
        <f t="shared" si="7"/>
        <v>1400.3584800882068</v>
      </c>
      <c r="H10" s="2">
        <f t="shared" si="0"/>
        <v>-0.4711865783012384</v>
      </c>
      <c r="I10" s="2">
        <f t="shared" si="1"/>
        <v>26.500541311979863</v>
      </c>
      <c r="J10" s="2">
        <f t="shared" si="2"/>
        <v>22.544277652265592</v>
      </c>
      <c r="K10" s="2">
        <f t="shared" si="8"/>
        <v>55.44624182035519</v>
      </c>
      <c r="L10" s="2">
        <f t="shared" si="9"/>
        <v>55.44624182035519</v>
      </c>
      <c r="M10" s="2">
        <f t="shared" si="10"/>
        <v>55.00415621194931</v>
      </c>
      <c r="N10" s="1">
        <f>6*(1.022)^B10</f>
        <v>6.987269927894555</v>
      </c>
      <c r="O10" s="1">
        <f>1.64-(0.0244)*B10</f>
        <v>1.4692</v>
      </c>
      <c r="P10" s="2">
        <f>D9*0.1913+(N9+O9)*0.36</f>
        <v>113.89144889124074</v>
      </c>
      <c r="Q10" s="2">
        <f t="shared" si="3"/>
        <v>371.1391109031978</v>
      </c>
      <c r="R10" s="1">
        <f t="shared" si="12"/>
        <v>4.005856839813005</v>
      </c>
      <c r="S10" s="1">
        <f>$S$3+(Q10-$Q$3)*(0.01)</f>
        <v>15.173655259975375</v>
      </c>
    </row>
    <row r="11" spans="2:19" ht="12">
      <c r="B11" s="1">
        <v>8</v>
      </c>
      <c r="C11" s="2">
        <f t="shared" si="11"/>
        <v>791.3591476054363</v>
      </c>
      <c r="D11" s="2">
        <f t="shared" si="4"/>
        <v>582.6693620928199</v>
      </c>
      <c r="E11" s="2">
        <f t="shared" si="5"/>
        <v>751.897515140389</v>
      </c>
      <c r="F11" s="2">
        <f t="shared" si="6"/>
        <v>37600.13658520602</v>
      </c>
      <c r="G11" s="2">
        <f t="shared" si="7"/>
        <v>1400.8005656966127</v>
      </c>
      <c r="H11" s="2">
        <f t="shared" si="0"/>
        <v>-0.5261550995339637</v>
      </c>
      <c r="I11" s="2">
        <f t="shared" si="1"/>
        <v>26.5005762652532</v>
      </c>
      <c r="J11" s="2">
        <f t="shared" si="2"/>
        <v>22.55692545421167</v>
      </c>
      <c r="K11" s="2">
        <f t="shared" si="8"/>
        <v>55.58600243796501</v>
      </c>
      <c r="L11" s="2">
        <f t="shared" si="9"/>
        <v>55.58600243796501</v>
      </c>
      <c r="M11" s="2">
        <f t="shared" si="10"/>
        <v>55.01658378646542</v>
      </c>
      <c r="N11" s="1">
        <f>6*(1.022)^B11</f>
        <v>7.140989866308235</v>
      </c>
      <c r="O11" s="1">
        <f>1.64-(0.0244)*B11</f>
        <v>1.4448</v>
      </c>
      <c r="P11" s="2">
        <f>D10*0.1913+(N10+O10)*0.36</f>
        <v>114.21633404997203</v>
      </c>
      <c r="Q11" s="2">
        <f t="shared" si="3"/>
        <v>373.28261679501713</v>
      </c>
      <c r="R11" s="1">
        <f t="shared" si="12"/>
        <v>4.007871582624994</v>
      </c>
      <c r="S11" s="1">
        <f>$S$3+(Q11-$Q$3)*(0.01)</f>
        <v>15.195090318893568</v>
      </c>
    </row>
    <row r="12" spans="1:19" ht="12">
      <c r="A12" s="1">
        <v>2000</v>
      </c>
      <c r="B12" s="1">
        <v>9</v>
      </c>
      <c r="C12" s="2">
        <f t="shared" si="11"/>
        <v>795.8050345466689</v>
      </c>
      <c r="D12" s="2">
        <f t="shared" si="4"/>
        <v>584.2688912668619</v>
      </c>
      <c r="E12" s="2">
        <f t="shared" si="5"/>
        <v>752.3594494683397</v>
      </c>
      <c r="F12" s="2">
        <f t="shared" si="6"/>
        <v>37600.200805977605</v>
      </c>
      <c r="G12" s="2">
        <f t="shared" si="7"/>
        <v>1401.3699843481122</v>
      </c>
      <c r="H12" s="2">
        <f t="shared" si="0"/>
        <v>-0.5792744677110568</v>
      </c>
      <c r="I12" s="2">
        <f t="shared" si="1"/>
        <v>26.500621528053017</v>
      </c>
      <c r="J12" s="2">
        <f t="shared" si="2"/>
        <v>22.57078348405019</v>
      </c>
      <c r="K12" s="2">
        <f t="shared" si="8"/>
        <v>55.732324484178235</v>
      </c>
      <c r="L12" s="2">
        <f t="shared" si="9"/>
        <v>55.732324484178235</v>
      </c>
      <c r="M12" s="2">
        <f t="shared" si="10"/>
        <v>55.03395222480567</v>
      </c>
      <c r="N12" s="1">
        <f>6*(1.022)^B12</f>
        <v>7.298091643367018</v>
      </c>
      <c r="O12" s="1">
        <f>1.64-(0.0244)*B12</f>
        <v>1.4204</v>
      </c>
      <c r="P12" s="2">
        <f>D11*0.1913+(N11+O11)*0.36</f>
        <v>114.55553332022743</v>
      </c>
      <c r="Q12" s="2">
        <f t="shared" si="3"/>
        <v>375.37973327673063</v>
      </c>
      <c r="R12" s="1">
        <f t="shared" si="12"/>
        <v>4.010120080748742</v>
      </c>
      <c r="S12" s="1">
        <f>$S$3+(Q12-$Q$3)*(0.01)</f>
        <v>15.216061483710703</v>
      </c>
    </row>
    <row r="13" spans="2:19" ht="12">
      <c r="B13" s="1">
        <v>10</v>
      </c>
      <c r="C13" s="2">
        <f t="shared" si="11"/>
        <v>800.1549951110815</v>
      </c>
      <c r="D13" s="2">
        <f t="shared" si="4"/>
        <v>585.939375618733</v>
      </c>
      <c r="E13" s="2">
        <f t="shared" si="5"/>
        <v>752.8584418993048</v>
      </c>
      <c r="F13" s="2">
        <f t="shared" si="6"/>
        <v>37600.28108801435</v>
      </c>
      <c r="G13" s="2">
        <f t="shared" si="7"/>
        <v>1402.0683566074847</v>
      </c>
      <c r="H13" s="2">
        <f t="shared" si="0"/>
        <v>-0.6306207094903554</v>
      </c>
      <c r="I13" s="2">
        <f t="shared" si="1"/>
        <v>26.500678110832514</v>
      </c>
      <c r="J13" s="2">
        <f t="shared" si="2"/>
        <v>22.585753256979142</v>
      </c>
      <c r="K13" s="2">
        <f t="shared" si="8"/>
        <v>55.88531944967535</v>
      </c>
      <c r="L13" s="2">
        <f t="shared" si="9"/>
        <v>55.88531944967535</v>
      </c>
      <c r="M13" s="2">
        <f t="shared" si="10"/>
        <v>55.056323260076454</v>
      </c>
      <c r="N13" s="1">
        <f>6*(1.022)^B13</f>
        <v>7.458649659521091</v>
      </c>
      <c r="O13" s="1">
        <f>1.64-(0.0244)*B13</f>
        <v>1.3960000000000001</v>
      </c>
      <c r="P13" s="2">
        <f>D12*0.1913+(N12+O12)*0.36</f>
        <v>114.90929589096281</v>
      </c>
      <c r="Q13" s="2">
        <f t="shared" si="3"/>
        <v>377.43160146749125</v>
      </c>
      <c r="R13" s="1">
        <f t="shared" si="12"/>
        <v>4.012583730497812</v>
      </c>
      <c r="S13" s="1">
        <f>$S$3+(Q13-$Q$3)*(0.01)</f>
        <v>15.236580165618308</v>
      </c>
    </row>
    <row r="14" spans="2:19" ht="12">
      <c r="B14" s="1">
        <v>11</v>
      </c>
      <c r="C14" s="2">
        <f t="shared" si="11"/>
        <v>804.4113708799011</v>
      </c>
      <c r="D14" s="2">
        <f t="shared" si="4"/>
        <v>587.6820326103452</v>
      </c>
      <c r="E14" s="2">
        <f t="shared" si="5"/>
        <v>753.3914037321507</v>
      </c>
      <c r="F14" s="2">
        <f t="shared" si="6"/>
        <v>37600.378746890994</v>
      </c>
      <c r="G14" s="2">
        <f t="shared" si="7"/>
        <v>1402.8973527970836</v>
      </c>
      <c r="H14" s="2">
        <f t="shared" si="0"/>
        <v>-0.6802662286366725</v>
      </c>
      <c r="I14" s="2">
        <f t="shared" si="1"/>
        <v>26.500746940808774</v>
      </c>
      <c r="J14" s="2">
        <f t="shared" si="2"/>
        <v>22.60174211196452</v>
      </c>
      <c r="K14" s="2">
        <f t="shared" si="8"/>
        <v>56.04510127793182</v>
      </c>
      <c r="L14" s="2">
        <f t="shared" si="9"/>
        <v>56.04510127793182</v>
      </c>
      <c r="M14" s="2">
        <f t="shared" si="10"/>
        <v>55.08376056021655</v>
      </c>
      <c r="N14" s="1">
        <f>6*(1.022)^B14</f>
        <v>7.622739952030555</v>
      </c>
      <c r="O14" s="1">
        <f>1.64-(0.0244)*B14</f>
        <v>1.3716000000000002</v>
      </c>
      <c r="P14" s="2">
        <f>D13*0.1913+(N13+O13)*0.36</f>
        <v>115.27787643329123</v>
      </c>
      <c r="Q14" s="2">
        <f t="shared" si="3"/>
        <v>379.4393258867458</v>
      </c>
      <c r="R14" s="1">
        <f t="shared" si="12"/>
        <v>4.015245023462959</v>
      </c>
      <c r="S14" s="1">
        <f>$S$3+(Q14-$Q$3)*(0.01)</f>
        <v>15.256657409810854</v>
      </c>
    </row>
    <row r="15" spans="2:19" ht="12">
      <c r="B15" s="1">
        <v>12</v>
      </c>
      <c r="C15" s="2">
        <f t="shared" si="11"/>
        <v>808.5764300081521</v>
      </c>
      <c r="D15" s="2">
        <f t="shared" si="4"/>
        <v>589.4981064877728</v>
      </c>
      <c r="E15" s="2">
        <f t="shared" si="5"/>
        <v>753.9554297661687</v>
      </c>
      <c r="F15" s="2">
        <f t="shared" si="6"/>
        <v>37600.49498708561</v>
      </c>
      <c r="G15" s="2">
        <f t="shared" si="7"/>
        <v>1403.8586935147987</v>
      </c>
      <c r="H15" s="2">
        <f t="shared" si="0"/>
        <v>-0.7282800032264458</v>
      </c>
      <c r="I15" s="2">
        <f t="shared" si="1"/>
        <v>26.500828866897937</v>
      </c>
      <c r="J15" s="2">
        <f t="shared" si="2"/>
        <v>22.61866289298506</v>
      </c>
      <c r="K15" s="2">
        <f t="shared" si="8"/>
        <v>56.21178641917953</v>
      </c>
      <c r="L15" s="2">
        <f t="shared" si="9"/>
        <v>56.21178641917953</v>
      </c>
      <c r="M15" s="2">
        <f t="shared" si="10"/>
        <v>55.11632974801542</v>
      </c>
      <c r="N15" s="1">
        <f>6*(1.022)^B15</f>
        <v>7.790440230975227</v>
      </c>
      <c r="O15" s="1">
        <f>1.64-(0.0244)*B15</f>
        <v>1.3472000000000002</v>
      </c>
      <c r="P15" s="2">
        <f>D14*0.1913+(N14+O14)*0.36</f>
        <v>115.66153522109003</v>
      </c>
      <c r="Q15" s="2">
        <f t="shared" si="3"/>
        <v>381.40397641893964</v>
      </c>
      <c r="R15" s="1">
        <f t="shared" si="12"/>
        <v>4.018087486571471</v>
      </c>
      <c r="S15" s="1">
        <f>$S$3+(Q15-$Q$3)*(0.01)</f>
        <v>15.276303915132793</v>
      </c>
    </row>
    <row r="16" spans="2:19" ht="12">
      <c r="B16" s="1">
        <v>13</v>
      </c>
      <c r="C16" s="2">
        <f t="shared" si="11"/>
        <v>812.6523711820059</v>
      </c>
      <c r="D16" s="2">
        <f t="shared" si="4"/>
        <v>591.3888688705036</v>
      </c>
      <c r="E16" s="2">
        <f t="shared" si="5"/>
        <v>754.5477882567365</v>
      </c>
      <c r="F16" s="2">
        <f t="shared" si="6"/>
        <v>37600.630908598265</v>
      </c>
      <c r="G16" s="2">
        <f t="shared" si="7"/>
        <v>1404.9541501859628</v>
      </c>
      <c r="H16" s="2">
        <f t="shared" si="0"/>
        <v>-0.7747277723369265</v>
      </c>
      <c r="I16" s="2">
        <f t="shared" si="1"/>
        <v>26.500924664380058</v>
      </c>
      <c r="J16" s="2">
        <f t="shared" si="2"/>
        <v>22.63643364770209</v>
      </c>
      <c r="K16" s="2">
        <f t="shared" si="8"/>
        <v>56.385493885555476</v>
      </c>
      <c r="L16" s="2">
        <f t="shared" si="9"/>
        <v>56.385493885555476</v>
      </c>
      <c r="M16" s="2">
        <f t="shared" si="10"/>
        <v>55.15409842146265</v>
      </c>
      <c r="N16" s="1">
        <f>6*(1.022)^B16</f>
        <v>7.961829916056683</v>
      </c>
      <c r="O16" s="1">
        <f>1.64-(0.0244)*B16</f>
        <v>1.3228</v>
      </c>
      <c r="P16" s="2">
        <f>D15*0.1913+(N15+O15)*0.36</f>
        <v>116.06053825426201</v>
      </c>
      <c r="Q16" s="2">
        <f t="shared" si="3"/>
        <v>383.3265901801915</v>
      </c>
      <c r="R16" s="1">
        <f t="shared" si="12"/>
        <v>4.021095625419566</v>
      </c>
      <c r="S16" s="1">
        <f>$S$3+(Q16-$Q$3)*(0.01)</f>
        <v>15.295530052745312</v>
      </c>
    </row>
    <row r="17" spans="2:19" ht="12">
      <c r="B17" s="1">
        <v>14</v>
      </c>
      <c r="C17" s="2">
        <f t="shared" si="11"/>
        <v>816.6413273784817</v>
      </c>
      <c r="D17" s="2">
        <f t="shared" si="4"/>
        <v>593.3556193536548</v>
      </c>
      <c r="E17" s="2">
        <f t="shared" si="5"/>
        <v>755.1659114203318</v>
      </c>
      <c r="F17" s="2">
        <f t="shared" si="6"/>
        <v>37600.78751320701</v>
      </c>
      <c r="G17" s="2">
        <f t="shared" si="7"/>
        <v>1406.1855456500557</v>
      </c>
      <c r="H17" s="2">
        <f t="shared" si="0"/>
        <v>-0.8196722127753325</v>
      </c>
      <c r="I17" s="2">
        <f t="shared" si="1"/>
        <v>26.501035039308302</v>
      </c>
      <c r="J17" s="2">
        <f t="shared" si="2"/>
        <v>22.654977342609953</v>
      </c>
      <c r="K17" s="2">
        <f t="shared" si="8"/>
        <v>56.56634530746368</v>
      </c>
      <c r="L17" s="2">
        <f t="shared" si="9"/>
        <v>56.56634530746368</v>
      </c>
      <c r="M17" s="2">
        <f t="shared" si="10"/>
        <v>55.197136175431005</v>
      </c>
      <c r="N17" s="1">
        <f>6*(1.022)^B17</f>
        <v>8.136990174209929</v>
      </c>
      <c r="O17" s="1">
        <f>1.64-(0.0244)*B17</f>
        <v>1.2984</v>
      </c>
      <c r="P17" s="2">
        <f>D16*0.1913+(N16+O16)*0.36</f>
        <v>116.47515738470774</v>
      </c>
      <c r="Q17" s="2">
        <f t="shared" si="3"/>
        <v>385.2081732917366</v>
      </c>
      <c r="R17" s="1">
        <f t="shared" si="12"/>
        <v>4.0242548707025945</v>
      </c>
      <c r="S17" s="1">
        <f>$S$3+(Q17-$Q$3)*(0.01)</f>
        <v>15.314345883860762</v>
      </c>
    </row>
    <row r="18" spans="2:19" ht="12">
      <c r="B18" s="1">
        <v>15</v>
      </c>
      <c r="C18" s="2">
        <f t="shared" si="11"/>
        <v>820.5453694381032</v>
      </c>
      <c r="D18" s="2">
        <f t="shared" si="4"/>
        <v>595.3996861234351</v>
      </c>
      <c r="E18" s="2">
        <f t="shared" si="5"/>
        <v>755.8073864591028</v>
      </c>
      <c r="F18" s="2">
        <f t="shared" si="6"/>
        <v>37600.96571038102</v>
      </c>
      <c r="G18" s="2">
        <f t="shared" si="7"/>
        <v>1407.5547547820884</v>
      </c>
      <c r="H18" s="2">
        <f t="shared" si="0"/>
        <v>-0.8631731063866724</v>
      </c>
      <c r="I18" s="2">
        <f t="shared" si="1"/>
        <v>26.50116063267654</v>
      </c>
      <c r="J18" s="2">
        <f t="shared" si="2"/>
        <v>22.674221593773083</v>
      </c>
      <c r="K18" s="2">
        <f t="shared" si="8"/>
        <v>56.75446499117709</v>
      </c>
      <c r="L18" s="2">
        <f t="shared" si="9"/>
        <v>56.75446499117709</v>
      </c>
      <c r="M18" s="2">
        <f t="shared" si="10"/>
        <v>55.24551462472656</v>
      </c>
      <c r="N18" s="1">
        <f>6*(1.022)^B18</f>
        <v>8.316003958042549</v>
      </c>
      <c r="O18" s="1">
        <f>1.64-(0.0244)*B18</f>
        <v>1.274</v>
      </c>
      <c r="P18" s="2">
        <f>D17*0.1913+(N17+O17)*0.36</f>
        <v>116.90567044506973</v>
      </c>
      <c r="Q18" s="2">
        <f t="shared" si="3"/>
        <v>387.049702565143</v>
      </c>
      <c r="R18" s="1">
        <f t="shared" si="12"/>
        <v>4.027551527575103</v>
      </c>
      <c r="S18" s="1">
        <f>$S$3+(Q18-$Q$3)*(0.01)</f>
        <v>15.332761176594826</v>
      </c>
    </row>
    <row r="19" spans="2:19" ht="12">
      <c r="B19" s="1">
        <v>16</v>
      </c>
      <c r="C19" s="2">
        <f t="shared" si="11"/>
        <v>824.366509460593</v>
      </c>
      <c r="D19" s="2">
        <f t="shared" si="4"/>
        <v>597.5224265861507</v>
      </c>
      <c r="E19" s="2">
        <f t="shared" si="5"/>
        <v>756.4699470768177</v>
      </c>
      <c r="F19" s="2">
        <f t="shared" si="6"/>
        <v>37601.166322869685</v>
      </c>
      <c r="G19" s="2">
        <f t="shared" si="7"/>
        <v>1409.0637051485387</v>
      </c>
      <c r="H19" s="2">
        <f t="shared" si="0"/>
        <v>-0.9052874984503372</v>
      </c>
      <c r="I19" s="2">
        <f t="shared" si="1"/>
        <v>26.501302024358555</v>
      </c>
      <c r="J19" s="2">
        <f t="shared" si="2"/>
        <v>22.69409841230453</v>
      </c>
      <c r="K19" s="2">
        <f t="shared" si="8"/>
        <v>56.949979977706576</v>
      </c>
      <c r="L19" s="2">
        <f t="shared" si="9"/>
        <v>56.949979977706576</v>
      </c>
      <c r="M19" s="2">
        <f t="shared" si="10"/>
        <v>55.299307428501294</v>
      </c>
      <c r="N19" s="1">
        <f>6*(1.022)^B19</f>
        <v>8.498956045119485</v>
      </c>
      <c r="O19" s="1">
        <f>1.64-(0.0244)*B19</f>
        <v>1.2496</v>
      </c>
      <c r="P19" s="2">
        <f>D18*0.1913+(N18+O18)*0.36</f>
        <v>117.35236138030845</v>
      </c>
      <c r="Q19" s="2">
        <f t="shared" si="3"/>
        <v>388.85212710405324</v>
      </c>
      <c r="R19" s="1">
        <f t="shared" si="12"/>
        <v>4.030972727781881</v>
      </c>
      <c r="S19" s="1">
        <f>$S$3+(Q19-$Q$3)*(0.01)</f>
        <v>15.350785421983929</v>
      </c>
    </row>
    <row r="20" spans="2:19" ht="12">
      <c r="B20" s="1">
        <v>17</v>
      </c>
      <c r="C20" s="2">
        <f t="shared" si="11"/>
        <v>828.1067040331615</v>
      </c>
      <c r="D20" s="2">
        <f t="shared" si="4"/>
        <v>599.725228011046</v>
      </c>
      <c r="E20" s="2">
        <f t="shared" si="5"/>
        <v>757.1514654595401</v>
      </c>
      <c r="F20" s="2">
        <f t="shared" si="6"/>
        <v>37601.39009198542</v>
      </c>
      <c r="G20" s="2">
        <f t="shared" si="7"/>
        <v>1410.7143776977439</v>
      </c>
      <c r="H20" s="2">
        <f t="shared" si="0"/>
        <v>-0.9460698476482852</v>
      </c>
      <c r="I20" s="2">
        <f t="shared" si="1"/>
        <v>26.501459736831325</v>
      </c>
      <c r="J20" s="2">
        <f t="shared" si="2"/>
        <v>22.714543963786202</v>
      </c>
      <c r="K20" s="2">
        <f t="shared" si="8"/>
        <v>57.15302010296532</v>
      </c>
      <c r="L20" s="2">
        <f t="shared" si="9"/>
        <v>57.15302010296532</v>
      </c>
      <c r="M20" s="2">
        <f t="shared" si="10"/>
        <v>55.35859031602321</v>
      </c>
      <c r="N20" s="1">
        <f>6*(1.022)^B20</f>
        <v>8.685933078112114</v>
      </c>
      <c r="O20" s="1">
        <f>1.64-(0.0244)*B20</f>
        <v>1.2252</v>
      </c>
      <c r="P20" s="2">
        <f>D19*0.1913+(N19+O19)*0.36</f>
        <v>117.81552038217364</v>
      </c>
      <c r="Q20" s="2">
        <f t="shared" si="3"/>
        <v>390.6163698269629</v>
      </c>
      <c r="R20" s="1">
        <f t="shared" si="12"/>
        <v>4.034506384409695</v>
      </c>
      <c r="S20" s="1">
        <f>$S$3+(Q20-$Q$3)*(0.01)</f>
        <v>15.368427849213026</v>
      </c>
    </row>
    <row r="21" spans="2:19" ht="12">
      <c r="B21" s="1">
        <v>18</v>
      </c>
      <c r="C21" s="2">
        <f t="shared" si="11"/>
        <v>831.7678573004403</v>
      </c>
      <c r="D21" s="2">
        <f t="shared" si="4"/>
        <v>602.009508187289</v>
      </c>
      <c r="E21" s="2">
        <f t="shared" si="5"/>
        <v>757.8499446958236</v>
      </c>
      <c r="F21" s="2">
        <f t="shared" si="6"/>
        <v>37601.63768259679</v>
      </c>
      <c r="G21" s="2">
        <f t="shared" si="7"/>
        <v>1412.5088074846858</v>
      </c>
      <c r="H21" s="2">
        <f t="shared" si="0"/>
        <v>-0.9855721680615549</v>
      </c>
      <c r="I21" s="2">
        <f t="shared" si="1"/>
        <v>26.501634238694216</v>
      </c>
      <c r="J21" s="2">
        <f t="shared" si="2"/>
        <v>22.73549834087471</v>
      </c>
      <c r="K21" s="2">
        <f t="shared" si="8"/>
        <v>57.36371805925656</v>
      </c>
      <c r="L21" s="2">
        <f t="shared" si="9"/>
        <v>57.36371805925656</v>
      </c>
      <c r="M21" s="2">
        <f t="shared" si="10"/>
        <v>55.42344111380011</v>
      </c>
      <c r="N21" s="1">
        <f>6*(1.022)^B21</f>
        <v>8.87702360583058</v>
      </c>
      <c r="O21" s="1">
        <f>1.64-(0.0244)*B21</f>
        <v>1.2008</v>
      </c>
      <c r="P21" s="2">
        <f>D20*0.1913+(N20+O20)*0.36</f>
        <v>118.29544402663348</v>
      </c>
      <c r="Q21" s="2">
        <f t="shared" si="3"/>
        <v>392.343328915302</v>
      </c>
      <c r="R21" s="1">
        <f t="shared" si="12"/>
        <v>4.038141149117547</v>
      </c>
      <c r="S21" s="1">
        <f>$S$3+(Q21-$Q$3)*(0.01)</f>
        <v>15.385697440096417</v>
      </c>
    </row>
    <row r="22" spans="1:19" ht="12">
      <c r="A22" s="1">
        <v>2010</v>
      </c>
      <c r="B22" s="1">
        <v>19</v>
      </c>
      <c r="C22" s="2">
        <f t="shared" si="11"/>
        <v>835.3518238846324</v>
      </c>
      <c r="D22" s="2">
        <f t="shared" si="4"/>
        <v>604.3767160954094</v>
      </c>
      <c r="E22" s="2">
        <f t="shared" si="5"/>
        <v>758.5635116125871</v>
      </c>
      <c r="F22" s="2">
        <f t="shared" si="6"/>
        <v>37601.909687848085</v>
      </c>
      <c r="G22" s="2">
        <f t="shared" si="7"/>
        <v>1414.4490844301422</v>
      </c>
      <c r="H22" s="2">
        <f t="shared" si="0"/>
        <v>-1.0238441636272697</v>
      </c>
      <c r="I22" s="2">
        <f t="shared" si="1"/>
        <v>26.50182594799533</v>
      </c>
      <c r="J22" s="2">
        <f t="shared" si="2"/>
        <v>22.756905348377614</v>
      </c>
      <c r="K22" s="2">
        <f t="shared" si="8"/>
        <v>57.58220945811421</v>
      </c>
      <c r="L22" s="2">
        <f t="shared" si="9"/>
        <v>57.58220945811421</v>
      </c>
      <c r="M22" s="2">
        <f t="shared" si="10"/>
        <v>55.49393977405459</v>
      </c>
      <c r="N22" s="1">
        <f>6*(1.022)^B22</f>
        <v>9.072318125158853</v>
      </c>
      <c r="O22" s="1">
        <f>1.64-(0.0244)*B22</f>
        <v>1.1764000000000001</v>
      </c>
      <c r="P22" s="2">
        <f>D21*0.1913+(N21+O21)*0.36</f>
        <v>118.79243541432741</v>
      </c>
      <c r="Q22" s="2">
        <f t="shared" si="3"/>
        <v>394.0338791908643</v>
      </c>
      <c r="R22" s="1">
        <f t="shared" si="12"/>
        <v>4.041866371711059</v>
      </c>
      <c r="S22" s="1">
        <f>$S$3+(Q22-$Q$3)*(0.01)</f>
        <v>15.40260294285204</v>
      </c>
    </row>
    <row r="23" spans="2:19" ht="12">
      <c r="B23" s="1">
        <v>20</v>
      </c>
      <c r="C23" s="2">
        <f t="shared" si="11"/>
        <v>838.8604116640054</v>
      </c>
      <c r="D23" s="2">
        <f t="shared" si="4"/>
        <v>606.8283325935084</v>
      </c>
      <c r="E23" s="2">
        <f t="shared" si="5"/>
        <v>759.2904100041211</v>
      </c>
      <c r="F23" s="2">
        <f t="shared" si="6"/>
        <v>37602.206633620175</v>
      </c>
      <c r="G23" s="2">
        <f t="shared" si="7"/>
        <v>1416.537354114202</v>
      </c>
      <c r="H23" s="2">
        <f t="shared" si="0"/>
        <v>-1.0609333554651237</v>
      </c>
      <c r="I23" s="2">
        <f t="shared" si="1"/>
        <v>26.502035235375498</v>
      </c>
      <c r="J23" s="2">
        <f t="shared" si="2"/>
        <v>22.778712300123633</v>
      </c>
      <c r="K23" s="2">
        <f t="shared" si="8"/>
        <v>57.808632894525914</v>
      </c>
      <c r="L23" s="2">
        <f t="shared" si="9"/>
        <v>57.808632894525914</v>
      </c>
      <c r="M23" s="2">
        <f t="shared" si="10"/>
        <v>55.57016840454921</v>
      </c>
      <c r="N23" s="1">
        <v>10</v>
      </c>
      <c r="O23" s="1">
        <v>1</v>
      </c>
      <c r="P23" s="2">
        <f>D22*0.1913+(N22+O22)*0.36</f>
        <v>119.306804314109</v>
      </c>
      <c r="Q23" s="2">
        <f t="shared" si="3"/>
        <v>395.6888734264176</v>
      </c>
      <c r="R23" s="1">
        <f t="shared" si="12"/>
        <v>4.045672061933798</v>
      </c>
      <c r="S23" s="1">
        <f>$S$3+(Q23-$Q$3)*(0.01)</f>
        <v>15.419152885207573</v>
      </c>
    </row>
    <row r="24" spans="2:19" ht="12">
      <c r="B24" s="1">
        <v>21</v>
      </c>
      <c r="C24" s="2">
        <f t="shared" si="11"/>
        <v>842.8714752935064</v>
      </c>
      <c r="D24" s="2">
        <f t="shared" si="4"/>
        <v>609.5178711185656</v>
      </c>
      <c r="E24" s="2">
        <f t="shared" si="5"/>
        <v>760.0289942329042</v>
      </c>
      <c r="F24" s="2">
        <f t="shared" si="6"/>
        <v>37602.52898274686</v>
      </c>
      <c r="G24" s="2">
        <f t="shared" si="7"/>
        <v>1418.7758186041788</v>
      </c>
      <c r="H24" s="2">
        <f t="shared" si="0"/>
        <v>-1.104566414141362</v>
      </c>
      <c r="I24" s="2">
        <f t="shared" si="1"/>
        <v>26.502262427039987</v>
      </c>
      <c r="J24" s="2">
        <f t="shared" si="2"/>
        <v>22.800869826987125</v>
      </c>
      <c r="K24" s="2">
        <f t="shared" si="8"/>
        <v>58.04313001256909</v>
      </c>
      <c r="L24" s="2">
        <f t="shared" si="9"/>
        <v>58.04313001256909</v>
      </c>
      <c r="M24" s="2">
        <f t="shared" si="10"/>
        <v>55.6522112997617</v>
      </c>
      <c r="N24" s="1">
        <f>N23</f>
        <v>10</v>
      </c>
      <c r="O24" s="1">
        <f>O23</f>
        <v>1</v>
      </c>
      <c r="P24" s="2">
        <f>D23*0.1913+(N23+O23)*0.36</f>
        <v>120.04626002513815</v>
      </c>
      <c r="Q24" s="2">
        <f t="shared" si="3"/>
        <v>397.58088457240865</v>
      </c>
      <c r="R24" s="1">
        <f t="shared" si="12"/>
        <v>4.049548853355312</v>
      </c>
      <c r="S24" s="1">
        <f>$S$3+(Q24-$Q$3)*(0.01)</f>
        <v>15.438072996667483</v>
      </c>
    </row>
    <row r="25" spans="2:19" ht="12">
      <c r="B25" s="1">
        <v>22</v>
      </c>
      <c r="C25" s="2">
        <f t="shared" si="11"/>
        <v>846.4159901665577</v>
      </c>
      <c r="D25" s="2">
        <f t="shared" si="4"/>
        <v>612.4778711185655</v>
      </c>
      <c r="E25" s="2">
        <f t="shared" si="5"/>
        <v>760.7854043937432</v>
      </c>
      <c r="F25" s="2">
        <f t="shared" si="6"/>
        <v>37602.87713900016</v>
      </c>
      <c r="G25" s="2">
        <f t="shared" si="7"/>
        <v>1421.166737316986</v>
      </c>
      <c r="H25" s="2">
        <f t="shared" si="0"/>
        <v>-1.1417411436375262</v>
      </c>
      <c r="I25" s="2">
        <f t="shared" si="1"/>
        <v>26.502507807567312</v>
      </c>
      <c r="J25" s="2">
        <f t="shared" si="2"/>
        <v>22.823562131812295</v>
      </c>
      <c r="K25" s="2">
        <f t="shared" si="8"/>
        <v>58.30038437249081</v>
      </c>
      <c r="L25" s="2">
        <f t="shared" si="9"/>
        <v>58.30038437249081</v>
      </c>
      <c r="M25" s="2">
        <f t="shared" si="10"/>
        <v>55.74015497341167</v>
      </c>
      <c r="N25" s="1">
        <f>N24</f>
        <v>10</v>
      </c>
      <c r="O25" s="1">
        <f>O24</f>
        <v>1</v>
      </c>
      <c r="P25" s="2">
        <f>D24*0.1913+(N24+O24)*0.36</f>
        <v>120.56076874498159</v>
      </c>
      <c r="Q25" s="2">
        <f t="shared" si="3"/>
        <v>399.252825550263</v>
      </c>
      <c r="R25" s="1">
        <f t="shared" si="12"/>
        <v>4.0534879692421555</v>
      </c>
      <c r="S25" s="1">
        <f>$S$3+(Q25-$Q$3)*(0.01)</f>
        <v>15.454792406446026</v>
      </c>
    </row>
    <row r="26" spans="2:19" ht="12">
      <c r="B26" s="1">
        <v>23</v>
      </c>
      <c r="C26" s="2">
        <f t="shared" si="11"/>
        <v>849.754019623841</v>
      </c>
      <c r="D26" s="2">
        <f t="shared" si="4"/>
        <v>615.4378711185655</v>
      </c>
      <c r="E26" s="2">
        <f t="shared" si="5"/>
        <v>761.5526032438936</v>
      </c>
      <c r="F26" s="2">
        <f t="shared" si="6"/>
        <v>37603.25168129364</v>
      </c>
      <c r="G26" s="2">
        <f t="shared" si="7"/>
        <v>1423.7269667160651</v>
      </c>
      <c r="H26" s="2">
        <f t="shared" si="0"/>
        <v>-1.1760188850659659</v>
      </c>
      <c r="I26" s="2">
        <f t="shared" si="1"/>
        <v>26.502771784975756</v>
      </c>
      <c r="J26" s="2">
        <f t="shared" si="2"/>
        <v>22.846578097316808</v>
      </c>
      <c r="K26" s="2">
        <f t="shared" si="8"/>
        <v>58.5835083724908</v>
      </c>
      <c r="L26" s="2">
        <f t="shared" si="9"/>
        <v>58.5835083724908</v>
      </c>
      <c r="M26" s="2">
        <f t="shared" si="10"/>
        <v>55.83408819234108</v>
      </c>
      <c r="N26" s="1">
        <f>N25</f>
        <v>10</v>
      </c>
      <c r="O26" s="1">
        <f>O25</f>
        <v>1</v>
      </c>
      <c r="P26" s="2">
        <f>D25*0.1913+(N25+O25)*0.36</f>
        <v>121.12701674498157</v>
      </c>
      <c r="Q26" s="2">
        <f t="shared" si="3"/>
        <v>400.8273677470948</v>
      </c>
      <c r="R26" s="1">
        <f t="shared" si="12"/>
        <v>4.05752215676663</v>
      </c>
      <c r="S26" s="1">
        <f>$S$3+(Q26-$Q$3)*(0.01)</f>
        <v>15.470537828414344</v>
      </c>
    </row>
    <row r="27" spans="2:19" ht="12">
      <c r="B27" s="1">
        <v>24</v>
      </c>
      <c r="C27" s="2">
        <f t="shared" si="11"/>
        <v>852.8685805586252</v>
      </c>
      <c r="D27" s="2">
        <f t="shared" si="4"/>
        <v>618.3978711185655</v>
      </c>
      <c r="E27" s="2">
        <f t="shared" si="5"/>
        <v>762.327293659852</v>
      </c>
      <c r="F27" s="2">
        <f t="shared" si="6"/>
        <v>37603.65300976275</v>
      </c>
      <c r="G27" s="2">
        <f t="shared" si="7"/>
        <v>1426.4763868962148</v>
      </c>
      <c r="H27" s="2">
        <f t="shared" si="0"/>
        <v>-1.20721715865031</v>
      </c>
      <c r="I27" s="2">
        <f t="shared" si="1"/>
        <v>26.503054641280784</v>
      </c>
      <c r="J27" s="2">
        <f t="shared" si="2"/>
        <v>22.869818809795557</v>
      </c>
      <c r="K27" s="2">
        <f t="shared" si="8"/>
        <v>58.86663237249079</v>
      </c>
      <c r="L27" s="2">
        <f t="shared" si="9"/>
        <v>58.86663237249079</v>
      </c>
      <c r="M27" s="2">
        <f t="shared" si="10"/>
        <v>55.934673204857404</v>
      </c>
      <c r="N27" s="1">
        <f>N26</f>
        <v>10</v>
      </c>
      <c r="O27" s="1">
        <f>O26</f>
        <v>1</v>
      </c>
      <c r="P27" s="2">
        <f>D26*0.1913+(N26+O26)*0.36</f>
        <v>121.69326474498156</v>
      </c>
      <c r="Q27" s="2">
        <f t="shared" si="3"/>
        <v>402.2965002635024</v>
      </c>
      <c r="R27" s="1">
        <f t="shared" si="12"/>
        <v>4.061613883967433</v>
      </c>
      <c r="S27" s="1">
        <f>$S$3+(Q27-$Q$3)*(0.01)</f>
        <v>15.485229153578421</v>
      </c>
    </row>
    <row r="28" spans="2:19" ht="12">
      <c r="B28" s="1">
        <v>25</v>
      </c>
      <c r="C28" s="2">
        <f t="shared" si="11"/>
        <v>855.7694042323416</v>
      </c>
      <c r="D28" s="2">
        <f t="shared" si="4"/>
        <v>621.3578711185654</v>
      </c>
      <c r="E28" s="2">
        <f t="shared" si="5"/>
        <v>763.1061327660201</v>
      </c>
      <c r="F28" s="2">
        <f t="shared" si="6"/>
        <v>37604.08138781523</v>
      </c>
      <c r="G28" s="2">
        <f t="shared" si="7"/>
        <v>1429.408346063848</v>
      </c>
      <c r="H28" s="2">
        <f t="shared" si="0"/>
        <v>-1.2355102862176197</v>
      </c>
      <c r="I28" s="2">
        <f t="shared" si="1"/>
        <v>26.503356562132176</v>
      </c>
      <c r="J28" s="2">
        <f t="shared" si="2"/>
        <v>22.893183982980602</v>
      </c>
      <c r="K28" s="2">
        <f t="shared" si="8"/>
        <v>59.1497563724908</v>
      </c>
      <c r="L28" s="2">
        <f t="shared" si="9"/>
        <v>59.1497563724908</v>
      </c>
      <c r="M28" s="2">
        <f t="shared" si="10"/>
        <v>56.042691050185034</v>
      </c>
      <c r="N28" s="1">
        <f>N27</f>
        <v>10</v>
      </c>
      <c r="O28" s="1">
        <f>O27</f>
        <v>1</v>
      </c>
      <c r="P28" s="2">
        <f>D27*0.1913+(N27+O27)*0.36</f>
        <v>122.25951274498158</v>
      </c>
      <c r="Q28" s="2">
        <f t="shared" si="3"/>
        <v>403.6648133171422</v>
      </c>
      <c r="R28" s="1">
        <f t="shared" si="12"/>
        <v>4.0657455661858775</v>
      </c>
      <c r="S28" s="1">
        <f>$S$3+(Q28-$Q$3)*(0.01)</f>
        <v>15.498912284114818</v>
      </c>
    </row>
    <row r="29" spans="2:19" ht="12">
      <c r="B29" s="1">
        <v>26</v>
      </c>
      <c r="C29" s="2">
        <f t="shared" si="11"/>
        <v>858.4668286238182</v>
      </c>
      <c r="D29" s="2">
        <f t="shared" si="4"/>
        <v>624.3178711185653</v>
      </c>
      <c r="E29" s="2">
        <f t="shared" si="5"/>
        <v>763.8860700652033</v>
      </c>
      <c r="F29" s="2">
        <f t="shared" si="6"/>
        <v>37604.53696080227</v>
      </c>
      <c r="G29" s="2">
        <f t="shared" si="7"/>
        <v>1432.5154113861538</v>
      </c>
      <c r="H29" s="2">
        <f t="shared" si="0"/>
        <v>-1.261076780781532</v>
      </c>
      <c r="I29" s="2">
        <f t="shared" si="1"/>
        <v>26.503677649973437</v>
      </c>
      <c r="J29" s="2">
        <f t="shared" si="2"/>
        <v>22.9165821019561</v>
      </c>
      <c r="K29" s="2">
        <f t="shared" si="8"/>
        <v>59.43288037249079</v>
      </c>
      <c r="L29" s="2">
        <f t="shared" si="9"/>
        <v>59.43288037249079</v>
      </c>
      <c r="M29" s="2">
        <f t="shared" si="10"/>
        <v>56.157880395983426</v>
      </c>
      <c r="N29" s="1">
        <f>N28</f>
        <v>10</v>
      </c>
      <c r="O29" s="1">
        <f>O28</f>
        <v>1</v>
      </c>
      <c r="P29" s="2">
        <f>D28*0.1913+(N28+O28)*0.36</f>
        <v>122.82576074498155</v>
      </c>
      <c r="Q29" s="2">
        <f t="shared" si="3"/>
        <v>404.93718331312175</v>
      </c>
      <c r="R29" s="1">
        <f t="shared" si="12"/>
        <v>4.069899374752107</v>
      </c>
      <c r="S29" s="1">
        <f>$S$3+(Q29-$Q$3)*(0.01)</f>
        <v>15.511635984074614</v>
      </c>
    </row>
    <row r="30" spans="2:19" ht="12">
      <c r="B30" s="1">
        <v>27</v>
      </c>
      <c r="C30" s="2">
        <f t="shared" si="11"/>
        <v>860.9707518665293</v>
      </c>
      <c r="D30" s="2">
        <f t="shared" si="4"/>
        <v>627.2778711185654</v>
      </c>
      <c r="E30" s="2">
        <f t="shared" si="5"/>
        <v>764.6643430192499</v>
      </c>
      <c r="F30" s="2">
        <f t="shared" si="6"/>
        <v>37605.019764628996</v>
      </c>
      <c r="G30" s="2">
        <f t="shared" si="7"/>
        <v>1435.7904113626612</v>
      </c>
      <c r="H30" s="2">
        <f t="shared" si="0"/>
        <v>-1.2840854512970585</v>
      </c>
      <c r="I30" s="2">
        <f t="shared" si="1"/>
        <v>26.504017930110518</v>
      </c>
      <c r="J30" s="2">
        <f t="shared" si="2"/>
        <v>22.939930290577497</v>
      </c>
      <c r="K30" s="2">
        <f t="shared" si="8"/>
        <v>59.71600437249078</v>
      </c>
      <c r="L30" s="2">
        <f t="shared" si="9"/>
        <v>59.71600437249078</v>
      </c>
      <c r="M30" s="2">
        <f t="shared" si="10"/>
        <v>56.27994922483351</v>
      </c>
      <c r="N30" s="1">
        <f>N29</f>
        <v>10</v>
      </c>
      <c r="O30" s="1">
        <f>O29</f>
        <v>1</v>
      </c>
      <c r="P30" s="2">
        <f>D29*0.1913+(N29+O29)*0.36</f>
        <v>123.39200874498154</v>
      </c>
      <c r="Q30" s="2">
        <f t="shared" si="3"/>
        <v>406.1182791823251</v>
      </c>
      <c r="R30" s="1">
        <f t="shared" si="12"/>
        <v>4.074059040347751</v>
      </c>
      <c r="S30" s="1">
        <f>$S$3+(Q30-$Q$3)*(0.01)</f>
        <v>15.523446942766647</v>
      </c>
    </row>
    <row r="31" spans="2:19" ht="12">
      <c r="B31" s="1">
        <v>28</v>
      </c>
      <c r="C31" s="2">
        <f t="shared" si="11"/>
        <v>863.2906112675751</v>
      </c>
      <c r="D31" s="2">
        <f t="shared" si="4"/>
        <v>630.2378711185653</v>
      </c>
      <c r="E31" s="2">
        <f t="shared" si="5"/>
        <v>765.4384570697323</v>
      </c>
      <c r="F31" s="2">
        <f t="shared" si="6"/>
        <v>37605.529736029814</v>
      </c>
      <c r="G31" s="2">
        <f t="shared" si="7"/>
        <v>1439.2264665103185</v>
      </c>
      <c r="H31" s="2">
        <f t="shared" si="0"/>
        <v>-1.3046953893045703</v>
      </c>
      <c r="I31" s="2">
        <f t="shared" si="1"/>
        <v>26.504377357953814</v>
      </c>
      <c r="J31" s="2">
        <f t="shared" si="2"/>
        <v>22.96315371209197</v>
      </c>
      <c r="K31" s="2">
        <f t="shared" si="8"/>
        <v>59.99912837249079</v>
      </c>
      <c r="L31" s="2">
        <f t="shared" si="9"/>
        <v>59.99912837249079</v>
      </c>
      <c r="M31" s="2">
        <f t="shared" si="10"/>
        <v>56.40861578641054</v>
      </c>
      <c r="N31" s="1">
        <f>N30</f>
        <v>10</v>
      </c>
      <c r="O31" s="1">
        <f>O30</f>
        <v>1</v>
      </c>
      <c r="P31" s="2">
        <f>D30*0.1913+(N30+O30)*0.36</f>
        <v>123.95825674498155</v>
      </c>
      <c r="Q31" s="2">
        <f t="shared" si="3"/>
        <v>407.2125524847052</v>
      </c>
      <c r="R31" s="1">
        <f t="shared" si="12"/>
        <v>4.078209829436</v>
      </c>
      <c r="S31" s="1">
        <f>$S$3+(Q31-$Q$3)*(0.01)</f>
        <v>15.534389675790448</v>
      </c>
    </row>
    <row r="32" spans="1:19" ht="12">
      <c r="A32" s="1">
        <v>2020</v>
      </c>
      <c r="B32" s="1">
        <v>29</v>
      </c>
      <c r="C32" s="2">
        <f t="shared" si="11"/>
        <v>865.4354032921902</v>
      </c>
      <c r="D32" s="2">
        <f t="shared" si="4"/>
        <v>633.1978711185653</v>
      </c>
      <c r="E32" s="2">
        <f t="shared" si="5"/>
        <v>766.2061662754627</v>
      </c>
      <c r="F32" s="2">
        <f t="shared" si="6"/>
        <v>37606.06672221339</v>
      </c>
      <c r="G32" s="2">
        <f t="shared" si="7"/>
        <v>1442.8169790963987</v>
      </c>
      <c r="H32" s="2">
        <f t="shared" si="0"/>
        <v>-1.3230564935563673</v>
      </c>
      <c r="I32" s="2">
        <f t="shared" si="1"/>
        <v>26.504755825815998</v>
      </c>
      <c r="J32" s="2">
        <f t="shared" si="2"/>
        <v>22.98618498826388</v>
      </c>
      <c r="K32" s="2">
        <f t="shared" si="8"/>
        <v>60.28225237249078</v>
      </c>
      <c r="L32" s="2">
        <f t="shared" si="9"/>
        <v>60.28225237249078</v>
      </c>
      <c r="M32" s="2">
        <f t="shared" si="10"/>
        <v>56.54360980302413</v>
      </c>
      <c r="N32" s="1">
        <f>N31</f>
        <v>10</v>
      </c>
      <c r="O32" s="1">
        <f>O31</f>
        <v>1</v>
      </c>
      <c r="P32" s="2">
        <f>D31*0.1913+(N31+O31)*0.36</f>
        <v>124.52450474498153</v>
      </c>
      <c r="Q32" s="2">
        <f t="shared" si="3"/>
        <v>408.2242468359388</v>
      </c>
      <c r="R32" s="1">
        <f t="shared" si="12"/>
        <v>4.082338437705239</v>
      </c>
      <c r="S32" s="1">
        <f>$S$3+(Q32-$Q$3)*(0.01)</f>
        <v>15.544506619302785</v>
      </c>
    </row>
    <row r="33" spans="2:19" ht="12">
      <c r="B33" s="1">
        <v>30</v>
      </c>
      <c r="C33" s="2">
        <f t="shared" si="11"/>
        <v>867.4137042291673</v>
      </c>
      <c r="D33" s="2">
        <f t="shared" si="4"/>
        <v>636.1578711185653</v>
      </c>
      <c r="E33" s="2">
        <f t="shared" si="5"/>
        <v>766.9654551688659</v>
      </c>
      <c r="F33" s="2">
        <f t="shared" si="6"/>
        <v>37606.63048981355</v>
      </c>
      <c r="G33" s="2">
        <f t="shared" si="7"/>
        <v>1446.5556216658654</v>
      </c>
      <c r="H33" s="2">
        <f t="shared" si="0"/>
        <v>-1.3393099874706846</v>
      </c>
      <c r="I33" s="2">
        <f t="shared" si="1"/>
        <v>26.50515316922059</v>
      </c>
      <c r="J33" s="2">
        <f t="shared" si="2"/>
        <v>23.008963655065976</v>
      </c>
      <c r="K33" s="2">
        <f t="shared" si="8"/>
        <v>60.56537637249078</v>
      </c>
      <c r="L33" s="2">
        <f t="shared" si="9"/>
        <v>60.56537637249078</v>
      </c>
      <c r="M33" s="2">
        <f t="shared" si="10"/>
        <v>56.68467206624975</v>
      </c>
      <c r="N33" s="1">
        <f>N32</f>
        <v>10</v>
      </c>
      <c r="O33" s="1">
        <f>O32</f>
        <v>1</v>
      </c>
      <c r="P33" s="2">
        <f>D32*0.1913+(N32+O32)*0.36</f>
        <v>125.09075274498154</v>
      </c>
      <c r="Q33" s="2">
        <f t="shared" si="3"/>
        <v>409.15740765526755</v>
      </c>
      <c r="R33" s="1">
        <f t="shared" si="12"/>
        <v>4.086432886802467</v>
      </c>
      <c r="S33" s="1">
        <f>$S$3+(Q33-$Q$3)*(0.01)</f>
        <v>15.553838227496072</v>
      </c>
    </row>
    <row r="34" spans="2:19" ht="12">
      <c r="B34" s="1">
        <v>31</v>
      </c>
      <c r="C34" s="2">
        <f t="shared" si="11"/>
        <v>869.2336899354556</v>
      </c>
      <c r="D34" s="2">
        <f t="shared" si="4"/>
        <v>639.1178711185653</v>
      </c>
      <c r="E34" s="2">
        <f t="shared" si="5"/>
        <v>767.7145217836888</v>
      </c>
      <c r="F34" s="2">
        <f t="shared" si="6"/>
        <v>37607.2207331862</v>
      </c>
      <c r="G34" s="2">
        <f t="shared" si="7"/>
        <v>1450.4363259721065</v>
      </c>
      <c r="H34" s="2">
        <f t="shared" si="0"/>
        <v>-1.353588908690223</v>
      </c>
      <c r="I34" s="2">
        <f t="shared" si="1"/>
        <v>26.505569172749635</v>
      </c>
      <c r="J34" s="2">
        <f t="shared" si="2"/>
        <v>23.031435653510663</v>
      </c>
      <c r="K34" s="2">
        <f t="shared" si="8"/>
        <v>60.848500372490776</v>
      </c>
      <c r="L34" s="2">
        <f t="shared" si="9"/>
        <v>60.848500372490776</v>
      </c>
      <c r="M34" s="2">
        <f t="shared" si="10"/>
        <v>56.83155398619768</v>
      </c>
      <c r="N34" s="1">
        <f>N33</f>
        <v>10</v>
      </c>
      <c r="O34" s="1">
        <f>O33</f>
        <v>1</v>
      </c>
      <c r="P34" s="2">
        <f>D33*0.1913+(N33+O33)*0.36</f>
        <v>125.65700074498153</v>
      </c>
      <c r="Q34" s="2">
        <f t="shared" si="3"/>
        <v>410.01589147898846</v>
      </c>
      <c r="R34" s="1">
        <f t="shared" si="12"/>
        <v>4.090482427567284</v>
      </c>
      <c r="S34" s="1">
        <f>$S$3+(Q34-$Q$3)*(0.01)</f>
        <v>15.562423065733281</v>
      </c>
    </row>
    <row r="35" spans="2:19" ht="12">
      <c r="B35" s="1">
        <v>32</v>
      </c>
      <c r="C35" s="2">
        <f t="shared" si="11"/>
        <v>870.9031546404724</v>
      </c>
      <c r="D35" s="2">
        <f t="shared" si="4"/>
        <v>642.0778711185653</v>
      </c>
      <c r="E35" s="2">
        <f t="shared" si="5"/>
        <v>768.4517617840507</v>
      </c>
      <c r="F35" s="2">
        <f t="shared" si="6"/>
        <v>37607.83708209453</v>
      </c>
      <c r="G35" s="2">
        <f t="shared" si="7"/>
        <v>1454.4532723583995</v>
      </c>
      <c r="H35" s="2">
        <f aca="true" t="shared" si="13" ref="H35:H112">(E35-C35)/75</f>
        <v>-1.3660185714189552</v>
      </c>
      <c r="I35" s="2">
        <f aca="true" t="shared" si="14" ref="I35:I112">F35*(0.0007048)</f>
        <v>26.506003575460223</v>
      </c>
      <c r="J35" s="2">
        <f aca="true" t="shared" si="15" ref="J35:J112">E35*(0.03)</f>
        <v>23.05355285352152</v>
      </c>
      <c r="K35" s="2">
        <f t="shared" si="8"/>
        <v>61.131624372490776</v>
      </c>
      <c r="L35" s="2">
        <f t="shared" si="9"/>
        <v>61.131624372490776</v>
      </c>
      <c r="M35" s="2">
        <f t="shared" si="10"/>
        <v>56.98401715662913</v>
      </c>
      <c r="N35" s="1">
        <f>N34</f>
        <v>10</v>
      </c>
      <c r="O35" s="1">
        <f>O34</f>
        <v>1</v>
      </c>
      <c r="P35" s="2">
        <f>D34*0.1913+(N34+O34)*0.36</f>
        <v>126.22324874498153</v>
      </c>
      <c r="Q35" s="2">
        <f t="shared" si="3"/>
        <v>410.8033748304115</v>
      </c>
      <c r="R35" s="1">
        <f t="shared" si="12"/>
        <v>4.094477449513007</v>
      </c>
      <c r="S35" s="1">
        <f>$S$3+(Q35-$Q$3)*(0.01)</f>
        <v>15.570297899247512</v>
      </c>
    </row>
    <row r="36" spans="2:19" ht="12">
      <c r="B36" s="1">
        <v>33</v>
      </c>
      <c r="C36" s="2">
        <f aca="true" t="shared" si="16" ref="C36:C112">C35+H35+K35+M35+N35+O35-P35</f>
        <v>872.4295288531918</v>
      </c>
      <c r="D36" s="2">
        <f aca="true" t="shared" si="17" ref="D36:D112">D35+P35-K35-L35-O35</f>
        <v>645.0378711185652</v>
      </c>
      <c r="E36" s="2">
        <f aca="true" t="shared" si="18" ref="E36:E112">E35-H35+I35-J35-R35</f>
        <v>769.1757536278955</v>
      </c>
      <c r="F36" s="2">
        <f aca="true" t="shared" si="19" ref="F36:F112">F35-I35+J35+R35</f>
        <v>37608.4791088221</v>
      </c>
      <c r="G36" s="2">
        <f aca="true" t="shared" si="20" ref="G36:G112">G35+L35-M35</f>
        <v>1458.6008795742612</v>
      </c>
      <c r="H36" s="2">
        <f t="shared" si="13"/>
        <v>-1.3767170030039506</v>
      </c>
      <c r="I36" s="2">
        <f t="shared" si="14"/>
        <v>26.50645607589782</v>
      </c>
      <c r="J36" s="2">
        <f t="shared" si="15"/>
        <v>23.075272608836862</v>
      </c>
      <c r="K36" s="2">
        <f aca="true" t="shared" si="21" ref="K36:K112">D35*(0.09565)</f>
        <v>61.414748372490784</v>
      </c>
      <c r="L36" s="2">
        <f aca="true" t="shared" si="22" ref="L36:L112">D35*(0.09565)</f>
        <v>61.414748372490784</v>
      </c>
      <c r="M36" s="2">
        <f aca="true" t="shared" si="23" ref="M36:M112">G35*(0.0392875)</f>
        <v>57.14183293778061</v>
      </c>
      <c r="N36" s="1">
        <f>N35</f>
        <v>10</v>
      </c>
      <c r="O36" s="1">
        <f>O35</f>
        <v>1</v>
      </c>
      <c r="P36" s="2">
        <f>D35*0.1913+(N35+O35)*0.36</f>
        <v>126.78949674498153</v>
      </c>
      <c r="Q36" s="2">
        <f t="shared" si="3"/>
        <v>411.52336266659984</v>
      </c>
      <c r="R36" s="1">
        <f t="shared" si="12"/>
        <v>4.098409396181604</v>
      </c>
      <c r="S36" s="1">
        <f>$S$3+(Q36-$Q$3)*(0.01)</f>
        <v>15.577497777609395</v>
      </c>
    </row>
    <row r="37" spans="2:19" ht="12">
      <c r="B37" s="1">
        <v>34</v>
      </c>
      <c r="C37" s="2">
        <f t="shared" si="16"/>
        <v>873.8198964154776</v>
      </c>
      <c r="D37" s="2">
        <f t="shared" si="17"/>
        <v>647.9978711185653</v>
      </c>
      <c r="E37" s="2">
        <f t="shared" si="18"/>
        <v>769.8852447017788</v>
      </c>
      <c r="F37" s="2">
        <f t="shared" si="19"/>
        <v>37609.146334751225</v>
      </c>
      <c r="G37" s="2">
        <f t="shared" si="20"/>
        <v>1462.8737950089712</v>
      </c>
      <c r="H37" s="2">
        <f t="shared" si="13"/>
        <v>-1.385795356182651</v>
      </c>
      <c r="I37" s="2">
        <f t="shared" si="14"/>
        <v>26.506926336732665</v>
      </c>
      <c r="J37" s="2">
        <f t="shared" si="15"/>
        <v>23.096557341053362</v>
      </c>
      <c r="K37" s="2">
        <f t="shared" si="21"/>
        <v>61.69787237249077</v>
      </c>
      <c r="L37" s="2">
        <f t="shared" si="22"/>
        <v>61.69787237249077</v>
      </c>
      <c r="M37" s="2">
        <f t="shared" si="23"/>
        <v>57.30478205627378</v>
      </c>
      <c r="N37" s="1">
        <f>N36</f>
        <v>10</v>
      </c>
      <c r="O37" s="1">
        <f>O36</f>
        <v>1</v>
      </c>
      <c r="P37" s="2">
        <f>D36*0.1913+(N36+O36)*0.36</f>
        <v>127.35574474498152</v>
      </c>
      <c r="Q37" s="2">
        <f t="shared" si="3"/>
        <v>412.1791964223951</v>
      </c>
      <c r="R37" s="1">
        <f t="shared" si="12"/>
        <v>4.1022706860154425</v>
      </c>
      <c r="S37" s="1">
        <f>$S$3+(Q37-$Q$3)*(0.01)</f>
        <v>15.584056115167348</v>
      </c>
    </row>
    <row r="38" spans="2:19" ht="12">
      <c r="B38" s="1">
        <v>35</v>
      </c>
      <c r="C38" s="2">
        <f t="shared" si="16"/>
        <v>875.0810107430781</v>
      </c>
      <c r="D38" s="2">
        <f t="shared" si="17"/>
        <v>650.9578711185652</v>
      </c>
      <c r="E38" s="2">
        <f t="shared" si="18"/>
        <v>770.5791383676253</v>
      </c>
      <c r="F38" s="2">
        <f t="shared" si="19"/>
        <v>37609.83823644156</v>
      </c>
      <c r="G38" s="2">
        <f t="shared" si="20"/>
        <v>1467.2668853251882</v>
      </c>
      <c r="H38" s="2">
        <f t="shared" si="13"/>
        <v>-1.3933582983393702</v>
      </c>
      <c r="I38" s="2">
        <f t="shared" si="14"/>
        <v>26.50741398904401</v>
      </c>
      <c r="J38" s="2">
        <f t="shared" si="15"/>
        <v>23.11737415102876</v>
      </c>
      <c r="K38" s="2">
        <f t="shared" si="21"/>
        <v>61.98099637249078</v>
      </c>
      <c r="L38" s="2">
        <f t="shared" si="22"/>
        <v>61.98099637249078</v>
      </c>
      <c r="M38" s="2">
        <f t="shared" si="23"/>
        <v>57.47265422141495</v>
      </c>
      <c r="N38" s="1">
        <f>N37</f>
        <v>10</v>
      </c>
      <c r="O38" s="1">
        <f>O37</f>
        <v>1</v>
      </c>
      <c r="P38" s="2">
        <f>D37*0.1913+(N37+O37)*0.36</f>
        <v>127.92199274498154</v>
      </c>
      <c r="Q38" s="2">
        <f t="shared" si="3"/>
        <v>412.7740616712632</v>
      </c>
      <c r="R38" s="1">
        <f t="shared" si="12"/>
        <v>4.1060546384094865</v>
      </c>
      <c r="S38" s="1">
        <f>$S$3+(Q38-$Q$3)*(0.01)</f>
        <v>15.590004767656028</v>
      </c>
    </row>
    <row r="39" spans="2:19" ht="12">
      <c r="B39" s="1">
        <v>36</v>
      </c>
      <c r="C39" s="2">
        <f t="shared" si="16"/>
        <v>876.2193102936628</v>
      </c>
      <c r="D39" s="2">
        <f t="shared" si="17"/>
        <v>653.917871118565</v>
      </c>
      <c r="E39" s="2">
        <f t="shared" si="18"/>
        <v>771.2564818655705</v>
      </c>
      <c r="F39" s="2">
        <f t="shared" si="19"/>
        <v>37610.554251241956</v>
      </c>
      <c r="G39" s="2">
        <f t="shared" si="20"/>
        <v>1471.775227476264</v>
      </c>
      <c r="H39" s="2">
        <f t="shared" si="13"/>
        <v>-1.3995043790412305</v>
      </c>
      <c r="I39" s="2">
        <f t="shared" si="14"/>
        <v>26.50791863627533</v>
      </c>
      <c r="J39" s="2">
        <f t="shared" si="15"/>
        <v>23.137694455967114</v>
      </c>
      <c r="K39" s="2">
        <f t="shared" si="21"/>
        <v>62.26412037249077</v>
      </c>
      <c r="L39" s="2">
        <f t="shared" si="22"/>
        <v>62.26412037249077</v>
      </c>
      <c r="M39" s="2">
        <f t="shared" si="23"/>
        <v>57.645247757213326</v>
      </c>
      <c r="N39" s="1">
        <f>N38</f>
        <v>10</v>
      </c>
      <c r="O39" s="1">
        <f>O38</f>
        <v>1</v>
      </c>
      <c r="P39" s="2">
        <f>D38*0.1913+(N38+O38)*0.36</f>
        <v>128.4882407449815</v>
      </c>
      <c r="Q39" s="2">
        <f t="shared" si="3"/>
        <v>413.3109954215391</v>
      </c>
      <c r="R39" s="1">
        <f t="shared" si="12"/>
        <v>4.109755404627335</v>
      </c>
      <c r="S39" s="1">
        <f>$S$3+(Q39-$Q$3)*(0.01)</f>
        <v>15.595374105158788</v>
      </c>
    </row>
    <row r="40" spans="2:19" ht="12">
      <c r="B40" s="1">
        <v>37</v>
      </c>
      <c r="C40" s="2">
        <f t="shared" si="16"/>
        <v>877.2409332993441</v>
      </c>
      <c r="D40" s="2">
        <f t="shared" si="17"/>
        <v>656.877871118565</v>
      </c>
      <c r="E40" s="2">
        <f t="shared" si="18"/>
        <v>771.9164550202927</v>
      </c>
      <c r="F40" s="2">
        <f t="shared" si="19"/>
        <v>37611.29378246627</v>
      </c>
      <c r="G40" s="2">
        <f t="shared" si="20"/>
        <v>1476.3941000915415</v>
      </c>
      <c r="H40" s="2">
        <f t="shared" si="13"/>
        <v>-1.4043263770540186</v>
      </c>
      <c r="I40" s="2">
        <f t="shared" si="14"/>
        <v>26.50843985788223</v>
      </c>
      <c r="J40" s="2">
        <f t="shared" si="15"/>
        <v>23.157493650608778</v>
      </c>
      <c r="K40" s="2">
        <f t="shared" si="21"/>
        <v>62.54724437249075</v>
      </c>
      <c r="L40" s="2">
        <f t="shared" si="22"/>
        <v>62.54724437249075</v>
      </c>
      <c r="M40" s="2">
        <f t="shared" si="23"/>
        <v>57.82236924947372</v>
      </c>
      <c r="N40" s="1">
        <f>N39</f>
        <v>10</v>
      </c>
      <c r="O40" s="1">
        <f>O39</f>
        <v>1</v>
      </c>
      <c r="P40" s="2">
        <f>D39*0.1913+(N39+O39)*0.36</f>
        <v>129.05448874498148</v>
      </c>
      <c r="Q40" s="2">
        <f t="shared" si="3"/>
        <v>413.7928930657283</v>
      </c>
      <c r="R40" s="1">
        <f t="shared" si="12"/>
        <v>4.113367903283043</v>
      </c>
      <c r="S40" s="1">
        <f>$S$3+(Q40-$Q$3)*(0.01)</f>
        <v>15.600193081600679</v>
      </c>
    </row>
    <row r="41" spans="2:19" ht="12">
      <c r="B41" s="1">
        <v>38</v>
      </c>
      <c r="C41" s="2">
        <f t="shared" si="16"/>
        <v>878.1517317992732</v>
      </c>
      <c r="D41" s="2">
        <f t="shared" si="17"/>
        <v>659.8378711185651</v>
      </c>
      <c r="E41" s="2">
        <f t="shared" si="18"/>
        <v>772.558359701337</v>
      </c>
      <c r="F41" s="2">
        <f t="shared" si="19"/>
        <v>37612.05620416228</v>
      </c>
      <c r="G41" s="2">
        <f t="shared" si="20"/>
        <v>1481.1189752145585</v>
      </c>
      <c r="H41" s="2">
        <f t="shared" si="13"/>
        <v>-1.407911627972482</v>
      </c>
      <c r="I41" s="2">
        <f t="shared" si="14"/>
        <v>26.508977212693576</v>
      </c>
      <c r="J41" s="2">
        <f t="shared" si="15"/>
        <v>23.17675079104011</v>
      </c>
      <c r="K41" s="2">
        <f t="shared" si="21"/>
        <v>62.83036837249075</v>
      </c>
      <c r="L41" s="2">
        <f t="shared" si="22"/>
        <v>62.83036837249075</v>
      </c>
      <c r="M41" s="2">
        <f t="shared" si="23"/>
        <v>58.00383320734643</v>
      </c>
      <c r="N41" s="1">
        <f>N40</f>
        <v>10</v>
      </c>
      <c r="O41" s="1">
        <f>O40</f>
        <v>1</v>
      </c>
      <c r="P41" s="2">
        <f>D40*0.1913+(N40+O40)*0.36</f>
        <v>129.62073674498149</v>
      </c>
      <c r="Q41" s="2">
        <f t="shared" si="3"/>
        <v>414.22251499965716</v>
      </c>
      <c r="R41" s="1">
        <f t="shared" si="12"/>
        <v>4.116887760108228</v>
      </c>
      <c r="S41" s="1">
        <f>$S$3+(Q41-$Q$3)*(0.01)</f>
        <v>15.604489300939967</v>
      </c>
    </row>
    <row r="42" spans="1:19" ht="12">
      <c r="A42" s="1">
        <v>2030</v>
      </c>
      <c r="B42" s="1">
        <v>39</v>
      </c>
      <c r="C42" s="2">
        <f t="shared" si="16"/>
        <v>878.9572850061564</v>
      </c>
      <c r="D42" s="2">
        <f t="shared" si="17"/>
        <v>662.7978711185651</v>
      </c>
      <c r="E42" s="2">
        <f t="shared" si="18"/>
        <v>773.1816099908547</v>
      </c>
      <c r="F42" s="2">
        <f t="shared" si="19"/>
        <v>37612.84086550074</v>
      </c>
      <c r="G42" s="2">
        <f t="shared" si="20"/>
        <v>1485.945510379703</v>
      </c>
      <c r="H42" s="2">
        <f t="shared" si="13"/>
        <v>-1.410342333537357</v>
      </c>
      <c r="I42" s="2">
        <f t="shared" si="14"/>
        <v>26.50953024200492</v>
      </c>
      <c r="J42" s="2">
        <f t="shared" si="15"/>
        <v>23.19544829972564</v>
      </c>
      <c r="K42" s="2">
        <f t="shared" si="21"/>
        <v>63.11349237249076</v>
      </c>
      <c r="L42" s="2">
        <f t="shared" si="22"/>
        <v>63.11349237249076</v>
      </c>
      <c r="M42" s="2">
        <f t="shared" si="23"/>
        <v>58.18946173874196</v>
      </c>
      <c r="N42" s="1">
        <f>N41</f>
        <v>10</v>
      </c>
      <c r="O42" s="1">
        <f>O41</f>
        <v>1</v>
      </c>
      <c r="P42" s="2">
        <f>D41*0.1913+(N41+O41)*0.36</f>
        <v>130.1869847449815</v>
      </c>
      <c r="Q42" s="2">
        <f t="shared" si="3"/>
        <v>414.60249292743225</v>
      </c>
      <c r="R42" s="1">
        <f t="shared" si="12"/>
        <v>4.120311251740464</v>
      </c>
      <c r="S42" s="1">
        <f>$S$3+(Q42-$Q$3)*(0.01)</f>
        <v>15.60828908021772</v>
      </c>
    </row>
    <row r="43" spans="2:19" ht="12">
      <c r="B43" s="1">
        <v>40</v>
      </c>
      <c r="C43" s="2">
        <f t="shared" si="16"/>
        <v>879.6629120388704</v>
      </c>
      <c r="D43" s="2">
        <f t="shared" si="17"/>
        <v>665.757871118565</v>
      </c>
      <c r="E43" s="2">
        <f t="shared" si="18"/>
        <v>773.7857230149308</v>
      </c>
      <c r="F43" s="2">
        <f t="shared" si="19"/>
        <v>37613.6470948102</v>
      </c>
      <c r="G43" s="2">
        <f t="shared" si="20"/>
        <v>1490.8695410134517</v>
      </c>
      <c r="H43" s="2">
        <f t="shared" si="13"/>
        <v>-1.4116958536525286</v>
      </c>
      <c r="I43" s="2">
        <f t="shared" si="14"/>
        <v>26.51009847242223</v>
      </c>
      <c r="J43" s="2">
        <f t="shared" si="15"/>
        <v>23.213571690447925</v>
      </c>
      <c r="K43" s="2">
        <f t="shared" si="21"/>
        <v>63.39661637249076</v>
      </c>
      <c r="L43" s="2">
        <f t="shared" si="22"/>
        <v>63.39661637249076</v>
      </c>
      <c r="M43" s="2">
        <f t="shared" si="23"/>
        <v>58.37908423904257</v>
      </c>
      <c r="N43" s="1">
        <f>N42</f>
        <v>10</v>
      </c>
      <c r="O43" s="1">
        <f>O42</f>
        <v>1</v>
      </c>
      <c r="P43" s="2">
        <f>D42*0.1913+(N42+O42)*0.36</f>
        <v>130.75323274498152</v>
      </c>
      <c r="Q43" s="2">
        <f t="shared" si="3"/>
        <v>414.9353358673917</v>
      </c>
      <c r="R43" s="1">
        <f t="shared" si="12"/>
        <v>4.123635253284558</v>
      </c>
      <c r="S43" s="1">
        <f>$S$3+(Q43-$Q$3)*(0.01)</f>
        <v>15.611617509617313</v>
      </c>
    </row>
    <row r="44" spans="2:19" ht="12">
      <c r="B44" s="1">
        <v>41</v>
      </c>
      <c r="C44" s="2">
        <f t="shared" si="16"/>
        <v>880.2736840517696</v>
      </c>
      <c r="D44" s="2">
        <f t="shared" si="17"/>
        <v>668.7178711185652</v>
      </c>
      <c r="E44" s="2">
        <f t="shared" si="18"/>
        <v>774.3703103972731</v>
      </c>
      <c r="F44" s="2">
        <f t="shared" si="19"/>
        <v>37614.47420328151</v>
      </c>
      <c r="G44" s="2">
        <f t="shared" si="20"/>
        <v>1495.8870731468999</v>
      </c>
      <c r="H44" s="2">
        <f t="shared" si="13"/>
        <v>-1.412044982059953</v>
      </c>
      <c r="I44" s="2">
        <f t="shared" si="14"/>
        <v>26.51068141847281</v>
      </c>
      <c r="J44" s="2">
        <f t="shared" si="15"/>
        <v>23.231109311918193</v>
      </c>
      <c r="K44" s="2">
        <f t="shared" si="21"/>
        <v>63.679740372490755</v>
      </c>
      <c r="L44" s="2">
        <f t="shared" si="22"/>
        <v>63.679740372490755</v>
      </c>
      <c r="M44" s="2">
        <f t="shared" si="23"/>
        <v>58.57253709256598</v>
      </c>
      <c r="N44" s="1">
        <f>N43</f>
        <v>10</v>
      </c>
      <c r="O44" s="1">
        <f>O43</f>
        <v>1</v>
      </c>
      <c r="P44" s="2">
        <f>D43*0.1913+(N43+O43)*0.36</f>
        <v>131.3194807449815</v>
      </c>
      <c r="Q44" s="2">
        <f t="shared" si="3"/>
        <v>415.2234358734762</v>
      </c>
      <c r="R44" s="1">
        <f t="shared" si="12"/>
        <v>4.126857189412965</v>
      </c>
      <c r="S44" s="1">
        <f>$S$3+(Q44-$Q$3)*(0.01)</f>
        <v>15.614498509678159</v>
      </c>
    </row>
    <row r="45" spans="2:19" ht="12">
      <c r="B45" s="1">
        <v>42</v>
      </c>
      <c r="C45" s="2">
        <f t="shared" si="16"/>
        <v>880.794435789785</v>
      </c>
      <c r="D45" s="2">
        <f t="shared" si="17"/>
        <v>671.6778711185652</v>
      </c>
      <c r="E45" s="2">
        <f t="shared" si="18"/>
        <v>774.9350702964747</v>
      </c>
      <c r="F45" s="2">
        <f t="shared" si="19"/>
        <v>37615.321488364374</v>
      </c>
      <c r="G45" s="2">
        <f t="shared" si="20"/>
        <v>1500.9942764268246</v>
      </c>
      <c r="H45" s="2">
        <f t="shared" si="13"/>
        <v>-1.4114582065774706</v>
      </c>
      <c r="I45" s="2">
        <f t="shared" si="14"/>
        <v>26.51127858499921</v>
      </c>
      <c r="J45" s="2">
        <f t="shared" si="15"/>
        <v>23.24805210889424</v>
      </c>
      <c r="K45" s="2">
        <f t="shared" si="21"/>
        <v>63.96286437249077</v>
      </c>
      <c r="L45" s="2">
        <f t="shared" si="22"/>
        <v>63.96286437249077</v>
      </c>
      <c r="M45" s="2">
        <f t="shared" si="23"/>
        <v>58.76966338625882</v>
      </c>
      <c r="N45" s="1">
        <f>N44</f>
        <v>10</v>
      </c>
      <c r="O45" s="1">
        <f>O44</f>
        <v>1</v>
      </c>
      <c r="P45" s="2">
        <f>D44*0.1913+(N44+O44)*0.36</f>
        <v>131.88572874498152</v>
      </c>
      <c r="Q45" s="2">
        <f t="shared" si="3"/>
        <v>415.46907348574763</v>
      </c>
      <c r="R45" s="1">
        <f t="shared" si="12"/>
        <v>4.129974988785457</v>
      </c>
      <c r="S45" s="1">
        <f>$S$3+(Q45-$Q$3)*(0.01)</f>
        <v>15.616954885800872</v>
      </c>
    </row>
    <row r="46" spans="2:19" ht="12">
      <c r="B46" s="1">
        <v>43</v>
      </c>
      <c r="C46" s="2">
        <f t="shared" si="16"/>
        <v>881.2297765969756</v>
      </c>
      <c r="D46" s="2">
        <f t="shared" si="17"/>
        <v>674.6378711185652</v>
      </c>
      <c r="E46" s="2">
        <f t="shared" si="18"/>
        <v>775.4797799903716</v>
      </c>
      <c r="F46" s="2">
        <f t="shared" si="19"/>
        <v>37616.18823687705</v>
      </c>
      <c r="G46" s="2">
        <f t="shared" si="20"/>
        <v>1506.1874774130565</v>
      </c>
      <c r="H46" s="2">
        <f t="shared" si="13"/>
        <v>-1.4099999547547197</v>
      </c>
      <c r="I46" s="2">
        <f t="shared" si="14"/>
        <v>26.511889469350947</v>
      </c>
      <c r="J46" s="2">
        <f t="shared" si="15"/>
        <v>23.26439339971115</v>
      </c>
      <c r="K46" s="2">
        <f t="shared" si="21"/>
        <v>64.24598837249077</v>
      </c>
      <c r="L46" s="2">
        <f t="shared" si="22"/>
        <v>64.24598837249077</v>
      </c>
      <c r="M46" s="2">
        <f t="shared" si="23"/>
        <v>58.970312635118866</v>
      </c>
      <c r="N46" s="1">
        <f>N45</f>
        <v>10</v>
      </c>
      <c r="O46" s="1">
        <f>O45</f>
        <v>1</v>
      </c>
      <c r="P46" s="2">
        <f>D45*0.1913+(N45+O45)*0.36</f>
        <v>132.45197674498152</v>
      </c>
      <c r="Q46" s="2">
        <f t="shared" si="3"/>
        <v>415.6744229231017</v>
      </c>
      <c r="R46" s="1">
        <f t="shared" si="12"/>
        <v>4.132987041581198</v>
      </c>
      <c r="S46" s="1">
        <f>$S$3+(Q46-$Q$3)*(0.01)</f>
        <v>15.619008380174414</v>
      </c>
    </row>
    <row r="47" spans="2:19" ht="12">
      <c r="B47" s="1">
        <v>44</v>
      </c>
      <c r="C47" s="2">
        <f t="shared" si="16"/>
        <v>881.5841009048489</v>
      </c>
      <c r="D47" s="2">
        <f t="shared" si="17"/>
        <v>677.5978711185652</v>
      </c>
      <c r="E47" s="2">
        <f t="shared" si="18"/>
        <v>776.0042889731851</v>
      </c>
      <c r="F47" s="2">
        <f t="shared" si="19"/>
        <v>37617.07372784899</v>
      </c>
      <c r="G47" s="2">
        <f t="shared" si="20"/>
        <v>1511.4631531504283</v>
      </c>
      <c r="H47" s="2">
        <f t="shared" si="13"/>
        <v>-1.4077308257555174</v>
      </c>
      <c r="I47" s="2">
        <f t="shared" si="14"/>
        <v>26.51251356338797</v>
      </c>
      <c r="J47" s="2">
        <f t="shared" si="15"/>
        <v>23.280128669195552</v>
      </c>
      <c r="K47" s="2">
        <f t="shared" si="21"/>
        <v>64.52911237249077</v>
      </c>
      <c r="L47" s="2">
        <f t="shared" si="22"/>
        <v>64.52911237249077</v>
      </c>
      <c r="M47" s="2">
        <f t="shared" si="23"/>
        <v>59.17434051886545</v>
      </c>
      <c r="N47" s="1">
        <f>N46</f>
        <v>10</v>
      </c>
      <c r="O47" s="1">
        <f>O46</f>
        <v>1</v>
      </c>
      <c r="P47" s="2">
        <f>D46*0.1913+(N46+O46)*0.36</f>
        <v>133.01822474498152</v>
      </c>
      <c r="Q47" s="2">
        <f t="shared" si="3"/>
        <v>415.8415570305891</v>
      </c>
      <c r="R47" s="1">
        <f t="shared" si="12"/>
        <v>4.135892159948649</v>
      </c>
      <c r="S47" s="1">
        <f>$S$3+(Q47-$Q$3)*(0.01)</f>
        <v>15.620679721249287</v>
      </c>
    </row>
    <row r="48" spans="2:19" ht="12">
      <c r="B48" s="1">
        <v>45</v>
      </c>
      <c r="C48" s="2">
        <f t="shared" si="16"/>
        <v>881.861598225468</v>
      </c>
      <c r="D48" s="2">
        <f t="shared" si="17"/>
        <v>680.5578711185651</v>
      </c>
      <c r="E48" s="2">
        <f t="shared" si="18"/>
        <v>776.5085125331844</v>
      </c>
      <c r="F48" s="2">
        <f t="shared" si="19"/>
        <v>37617.97723511475</v>
      </c>
      <c r="G48" s="2">
        <f t="shared" si="20"/>
        <v>1516.8179250040537</v>
      </c>
      <c r="H48" s="2">
        <f t="shared" si="13"/>
        <v>-1.4047078092304477</v>
      </c>
      <c r="I48" s="2">
        <f t="shared" si="14"/>
        <v>26.513150355308873</v>
      </c>
      <c r="J48" s="2">
        <f t="shared" si="15"/>
        <v>23.29525537599553</v>
      </c>
      <c r="K48" s="2">
        <f t="shared" si="21"/>
        <v>64.81223637249077</v>
      </c>
      <c r="L48" s="2">
        <f t="shared" si="22"/>
        <v>64.81223637249077</v>
      </c>
      <c r="M48" s="2">
        <f t="shared" si="23"/>
        <v>59.38160862939745</v>
      </c>
      <c r="N48" s="1">
        <f>N47</f>
        <v>10</v>
      </c>
      <c r="O48" s="1">
        <f>O47</f>
        <v>1</v>
      </c>
      <c r="P48" s="2">
        <f>D47*0.1913+(N47+O47)*0.36</f>
        <v>133.58447274498153</v>
      </c>
      <c r="Q48" s="2">
        <f t="shared" si="3"/>
        <v>415.9724519931453</v>
      </c>
      <c r="R48" s="1">
        <f t="shared" si="12"/>
        <v>4.13868954119032</v>
      </c>
      <c r="S48" s="1">
        <f>$S$3+(Q48-$Q$3)*(0.01)</f>
        <v>15.621988670874849</v>
      </c>
    </row>
    <row r="49" spans="2:19" ht="12">
      <c r="B49" s="1">
        <v>46</v>
      </c>
      <c r="C49" s="2">
        <f t="shared" si="16"/>
        <v>882.0662626731443</v>
      </c>
      <c r="D49" s="2">
        <f t="shared" si="17"/>
        <v>683.517871118565</v>
      </c>
      <c r="E49" s="2">
        <f t="shared" si="18"/>
        <v>776.9924257805379</v>
      </c>
      <c r="F49" s="2">
        <f t="shared" si="19"/>
        <v>37618.89802967663</v>
      </c>
      <c r="G49" s="2">
        <f t="shared" si="20"/>
        <v>1522.248552747147</v>
      </c>
      <c r="H49" s="2">
        <f t="shared" si="13"/>
        <v>-1.4009844919014176</v>
      </c>
      <c r="I49" s="2">
        <f t="shared" si="14"/>
        <v>26.51379933131609</v>
      </c>
      <c r="J49" s="2">
        <f t="shared" si="15"/>
        <v>23.309772773416135</v>
      </c>
      <c r="K49" s="2">
        <f t="shared" si="21"/>
        <v>65.09536037249076</v>
      </c>
      <c r="L49" s="2">
        <f t="shared" si="22"/>
        <v>65.09536037249076</v>
      </c>
      <c r="M49" s="2">
        <f t="shared" si="23"/>
        <v>59.59198422859675</v>
      </c>
      <c r="N49" s="1">
        <f>N48</f>
        <v>10</v>
      </c>
      <c r="O49" s="1">
        <f>O48</f>
        <v>1</v>
      </c>
      <c r="P49" s="2">
        <f>D48*0.1913+(N48+O48)*0.36</f>
        <v>134.15072074498153</v>
      </c>
      <c r="Q49" s="2">
        <f t="shared" si="3"/>
        <v>416.0689918269548</v>
      </c>
      <c r="R49" s="1">
        <f t="shared" si="12"/>
        <v>4.141378733510317</v>
      </c>
      <c r="S49" s="1">
        <f>$S$3+(Q49-$Q$3)*(0.01)</f>
        <v>15.622954069212945</v>
      </c>
    </row>
    <row r="50" spans="2:19" ht="12">
      <c r="B50" s="1">
        <v>47</v>
      </c>
      <c r="C50" s="2">
        <f t="shared" si="16"/>
        <v>882.2019020373488</v>
      </c>
      <c r="D50" s="2">
        <f t="shared" si="17"/>
        <v>686.4778711185651</v>
      </c>
      <c r="E50" s="2">
        <f t="shared" si="18"/>
        <v>777.456058096829</v>
      </c>
      <c r="F50" s="2">
        <f t="shared" si="19"/>
        <v>37619.83538185224</v>
      </c>
      <c r="G50" s="2">
        <f t="shared" si="20"/>
        <v>1527.751928891041</v>
      </c>
      <c r="H50" s="2">
        <f t="shared" si="13"/>
        <v>-1.3966112525402634</v>
      </c>
      <c r="I50" s="2">
        <f t="shared" si="14"/>
        <v>26.51445997712946</v>
      </c>
      <c r="J50" s="2">
        <f t="shared" si="15"/>
        <v>23.32368174290487</v>
      </c>
      <c r="K50" s="2">
        <f t="shared" si="21"/>
        <v>65.37848437249076</v>
      </c>
      <c r="L50" s="2">
        <f t="shared" si="22"/>
        <v>65.37848437249076</v>
      </c>
      <c r="M50" s="2">
        <f t="shared" si="23"/>
        <v>59.80534001605353</v>
      </c>
      <c r="N50" s="1">
        <f>N49</f>
        <v>10</v>
      </c>
      <c r="O50" s="1">
        <f>O49</f>
        <v>1</v>
      </c>
      <c r="P50" s="2">
        <f>D49*0.1913+(N49+O49)*0.36</f>
        <v>134.7169687449815</v>
      </c>
      <c r="Q50" s="2">
        <f t="shared" si="3"/>
        <v>416.1329726591268</v>
      </c>
      <c r="R50" s="1">
        <f t="shared" si="12"/>
        <v>4.143959604162869</v>
      </c>
      <c r="S50" s="1">
        <f>$S$3+(Q50-$Q$3)*(0.01)</f>
        <v>15.623593877534665</v>
      </c>
    </row>
    <row r="51" spans="2:19" ht="12">
      <c r="B51" s="1">
        <v>48</v>
      </c>
      <c r="C51" s="2">
        <f t="shared" si="16"/>
        <v>882.2721464283712</v>
      </c>
      <c r="D51" s="2">
        <f t="shared" si="17"/>
        <v>689.437871118565</v>
      </c>
      <c r="E51" s="2">
        <f t="shared" si="18"/>
        <v>777.899487979431</v>
      </c>
      <c r="F51" s="2">
        <f t="shared" si="19"/>
        <v>37620.78856322217</v>
      </c>
      <c r="G51" s="2">
        <f t="shared" si="20"/>
        <v>1533.325073247478</v>
      </c>
      <c r="H51" s="2">
        <f t="shared" si="13"/>
        <v>-1.3916354459858697</v>
      </c>
      <c r="I51" s="2">
        <f t="shared" si="14"/>
        <v>26.51513177935899</v>
      </c>
      <c r="J51" s="2">
        <f t="shared" si="15"/>
        <v>23.33698463938293</v>
      </c>
      <c r="K51" s="2">
        <f t="shared" si="21"/>
        <v>65.66160837249076</v>
      </c>
      <c r="L51" s="2">
        <f t="shared" si="22"/>
        <v>65.66160837249076</v>
      </c>
      <c r="M51" s="2">
        <f t="shared" si="23"/>
        <v>60.021553906306764</v>
      </c>
      <c r="N51" s="1">
        <f>N50</f>
        <v>10</v>
      </c>
      <c r="O51" s="1">
        <f>O50</f>
        <v>1</v>
      </c>
      <c r="P51" s="2">
        <f>D50*0.1913+(N50+O50)*0.36</f>
        <v>135.2832167449815</v>
      </c>
      <c r="Q51" s="2">
        <f t="shared" si="3"/>
        <v>416.16610680583545</v>
      </c>
      <c r="R51" s="1">
        <f t="shared" si="12"/>
        <v>4.146432309849755</v>
      </c>
      <c r="S51" s="1">
        <f>$S$3+(Q51-$Q$3)*(0.01)</f>
        <v>15.623925219001752</v>
      </c>
    </row>
    <row r="52" spans="1:19" ht="12">
      <c r="A52" s="1">
        <v>2040</v>
      </c>
      <c r="B52" s="1">
        <v>49</v>
      </c>
      <c r="C52" s="2">
        <f t="shared" si="16"/>
        <v>882.2804565162013</v>
      </c>
      <c r="D52" s="2">
        <f t="shared" si="17"/>
        <v>692.397871118565</v>
      </c>
      <c r="E52" s="2">
        <f t="shared" si="18"/>
        <v>778.3228382555433</v>
      </c>
      <c r="F52" s="2">
        <f t="shared" si="19"/>
        <v>37621.75684839205</v>
      </c>
      <c r="G52" s="2">
        <f t="shared" si="20"/>
        <v>1538.965127713662</v>
      </c>
      <c r="H52" s="2">
        <f t="shared" si="13"/>
        <v>-1.3861015768087737</v>
      </c>
      <c r="I52" s="2">
        <f t="shared" si="14"/>
        <v>26.515814226746716</v>
      </c>
      <c r="J52" s="2">
        <f t="shared" si="15"/>
        <v>23.349685147666296</v>
      </c>
      <c r="K52" s="2">
        <f t="shared" si="21"/>
        <v>65.94473237249075</v>
      </c>
      <c r="L52" s="2">
        <f t="shared" si="22"/>
        <v>65.94473237249075</v>
      </c>
      <c r="M52" s="2">
        <f t="shared" si="23"/>
        <v>60.24050881521029</v>
      </c>
      <c r="N52" s="1">
        <f>N51</f>
        <v>10</v>
      </c>
      <c r="O52" s="1">
        <f>O51</f>
        <v>1</v>
      </c>
      <c r="P52" s="2">
        <f>D51*0.1913+(N51+O51)*0.36</f>
        <v>135.8494647449815</v>
      </c>
      <c r="Q52" s="2">
        <f t="shared" si="3"/>
        <v>416.17002665858547</v>
      </c>
      <c r="R52" s="1">
        <f t="shared" si="12"/>
        <v>4.148797269223632</v>
      </c>
      <c r="S52" s="1">
        <f>$S$3+(Q52-$Q$3)*(0.01)</f>
        <v>15.623964417529251</v>
      </c>
    </row>
    <row r="53" spans="1:19" ht="12">
      <c r="A53"/>
      <c r="B53" s="1">
        <v>50</v>
      </c>
      <c r="C53" s="2">
        <f t="shared" si="16"/>
        <v>882.2301313821122</v>
      </c>
      <c r="D53" s="2">
        <f t="shared" si="17"/>
        <v>695.3578711185651</v>
      </c>
      <c r="E53" s="2">
        <f t="shared" si="18"/>
        <v>778.7262716422088</v>
      </c>
      <c r="F53" s="2">
        <f t="shared" si="19"/>
        <v>37622.739516582194</v>
      </c>
      <c r="G53" s="2">
        <f t="shared" si="20"/>
        <v>1544.6693512709426</v>
      </c>
      <c r="H53" s="2">
        <f t="shared" si="13"/>
        <v>-1.3800514631987122</v>
      </c>
      <c r="I53" s="2">
        <f t="shared" si="14"/>
        <v>26.51650681128713</v>
      </c>
      <c r="J53" s="2">
        <f t="shared" si="15"/>
        <v>23.36178814926626</v>
      </c>
      <c r="K53" s="2">
        <f t="shared" si="21"/>
        <v>66.22785637249075</v>
      </c>
      <c r="L53" s="2">
        <f t="shared" si="22"/>
        <v>66.22785637249075</v>
      </c>
      <c r="M53" s="2">
        <f t="shared" si="23"/>
        <v>60.46209245505049</v>
      </c>
      <c r="N53" s="1">
        <f>N52</f>
        <v>10</v>
      </c>
      <c r="O53" s="1">
        <f>O52</f>
        <v>1</v>
      </c>
      <c r="P53" s="2">
        <f>D52*0.1913+(N52+O52)*0.36</f>
        <v>136.4157127449815</v>
      </c>
      <c r="Q53" s="2">
        <f t="shared" si="3"/>
        <v>416.14628838778873</v>
      </c>
      <c r="R53" s="1">
        <f t="shared" si="12"/>
        <v>4.151055137362897</v>
      </c>
      <c r="S53" s="1">
        <f>$S$3+(Q53-$Q$3)*(0.01)</f>
        <v>15.623727034821284</v>
      </c>
    </row>
    <row r="54" spans="1:19" ht="12">
      <c r="A54"/>
      <c r="B54" s="1">
        <v>51</v>
      </c>
      <c r="C54" s="2">
        <f t="shared" si="16"/>
        <v>882.1243160014733</v>
      </c>
      <c r="D54" s="2">
        <f t="shared" si="17"/>
        <v>698.3178711185651</v>
      </c>
      <c r="E54" s="2">
        <f t="shared" si="18"/>
        <v>779.1099866300656</v>
      </c>
      <c r="F54" s="2">
        <f t="shared" si="19"/>
        <v>37623.735853057544</v>
      </c>
      <c r="G54" s="2">
        <f t="shared" si="20"/>
        <v>1550.435115188383</v>
      </c>
      <c r="H54" s="2">
        <f t="shared" si="13"/>
        <v>-1.3735243916187694</v>
      </c>
      <c r="I54" s="2">
        <f t="shared" si="14"/>
        <v>26.51720902923496</v>
      </c>
      <c r="J54" s="2">
        <f t="shared" si="15"/>
        <v>23.373299598901966</v>
      </c>
      <c r="K54" s="2">
        <f t="shared" si="21"/>
        <v>66.51098037249076</v>
      </c>
      <c r="L54" s="2">
        <f t="shared" si="22"/>
        <v>66.51098037249076</v>
      </c>
      <c r="M54" s="2">
        <f t="shared" si="23"/>
        <v>60.68619713805715</v>
      </c>
      <c r="N54" s="1">
        <f>N53</f>
        <v>10</v>
      </c>
      <c r="O54" s="1">
        <f>O53</f>
        <v>1</v>
      </c>
      <c r="P54" s="2">
        <f>D53*0.1913+(N53+O53)*0.36</f>
        <v>136.9819607449815</v>
      </c>
      <c r="Q54" s="2">
        <f t="shared" si="3"/>
        <v>416.09637547239305</v>
      </c>
      <c r="R54" s="1">
        <f t="shared" si="12"/>
        <v>4.15320678209178</v>
      </c>
      <c r="S54" s="1">
        <f>$S$3+(Q54-$Q$3)*(0.01)</f>
        <v>15.623227905667328</v>
      </c>
    </row>
    <row r="55" spans="1:19" ht="12">
      <c r="A55"/>
      <c r="B55" s="1">
        <v>52</v>
      </c>
      <c r="C55" s="2">
        <f t="shared" si="16"/>
        <v>881.966008375421</v>
      </c>
      <c r="D55" s="2">
        <f t="shared" si="17"/>
        <v>701.2778711185651</v>
      </c>
      <c r="E55" s="2">
        <f t="shared" si="18"/>
        <v>779.4742136699256</v>
      </c>
      <c r="F55" s="2">
        <f t="shared" si="19"/>
        <v>37624.74515040931</v>
      </c>
      <c r="G55" s="2">
        <f t="shared" si="20"/>
        <v>1556.2598984228166</v>
      </c>
      <c r="H55" s="2">
        <f t="shared" si="13"/>
        <v>-1.3665572627399387</v>
      </c>
      <c r="I55" s="2">
        <f t="shared" si="14"/>
        <v>26.517920382008484</v>
      </c>
      <c r="J55" s="2">
        <f t="shared" si="15"/>
        <v>23.384226410097767</v>
      </c>
      <c r="K55" s="2">
        <f t="shared" si="21"/>
        <v>66.79410437249076</v>
      </c>
      <c r="L55" s="2">
        <f t="shared" si="22"/>
        <v>66.79410437249076</v>
      </c>
      <c r="M55" s="2">
        <f t="shared" si="23"/>
        <v>60.912719587963586</v>
      </c>
      <c r="N55" s="1">
        <f>N54</f>
        <v>10</v>
      </c>
      <c r="O55" s="1">
        <f>O54</f>
        <v>1</v>
      </c>
      <c r="P55" s="2">
        <f>D54*0.1913+(N54+O54)*0.36</f>
        <v>137.5482087449815</v>
      </c>
      <c r="Q55" s="2">
        <f t="shared" si="3"/>
        <v>416.0217020638778</v>
      </c>
      <c r="R55" s="1">
        <f t="shared" si="12"/>
        <v>4.155253262027016</v>
      </c>
      <c r="S55" s="1">
        <f>$S$3+(Q55-$Q$3)*(0.01)</f>
        <v>15.622481171582175</v>
      </c>
    </row>
    <row r="56" spans="1:19" ht="12">
      <c r="A56"/>
      <c r="B56" s="1">
        <v>53</v>
      </c>
      <c r="C56" s="2">
        <f t="shared" si="16"/>
        <v>881.758066328154</v>
      </c>
      <c r="D56" s="2">
        <f t="shared" si="17"/>
        <v>704.2378711185651</v>
      </c>
      <c r="E56" s="2">
        <f t="shared" si="18"/>
        <v>779.8192116425491</v>
      </c>
      <c r="F56" s="2">
        <f t="shared" si="19"/>
        <v>37625.76670969943</v>
      </c>
      <c r="G56" s="2">
        <f t="shared" si="20"/>
        <v>1562.1412832073436</v>
      </c>
      <c r="H56" s="2">
        <f t="shared" si="13"/>
        <v>-1.3591847291413979</v>
      </c>
      <c r="I56" s="2">
        <f t="shared" si="14"/>
        <v>26.518640376996157</v>
      </c>
      <c r="J56" s="2">
        <f t="shared" si="15"/>
        <v>23.394576349276473</v>
      </c>
      <c r="K56" s="2">
        <f t="shared" si="21"/>
        <v>67.07722837249077</v>
      </c>
      <c r="L56" s="2">
        <f t="shared" si="22"/>
        <v>67.07722837249077</v>
      </c>
      <c r="M56" s="2">
        <f t="shared" si="23"/>
        <v>61.1415607592864</v>
      </c>
      <c r="N56" s="1">
        <f>N55</f>
        <v>10</v>
      </c>
      <c r="O56" s="1">
        <f>O55</f>
        <v>1</v>
      </c>
      <c r="P56" s="2">
        <f>D55*0.1913+(N55+O55)*0.36</f>
        <v>138.1144567449815</v>
      </c>
      <c r="Q56" s="2">
        <f t="shared" si="3"/>
        <v>415.92361619252546</v>
      </c>
      <c r="R56" s="1">
        <f t="shared" si="12"/>
        <v>4.157195806239603</v>
      </c>
      <c r="S56" s="1">
        <f>$S$3+(Q56-$Q$3)*(0.01)</f>
        <v>15.621500312868651</v>
      </c>
    </row>
    <row r="57" spans="1:19" ht="12">
      <c r="A57"/>
      <c r="B57" s="1">
        <v>54</v>
      </c>
      <c r="C57" s="2">
        <f t="shared" si="16"/>
        <v>881.5032139858083</v>
      </c>
      <c r="D57" s="2">
        <f t="shared" si="17"/>
        <v>707.1978711185652</v>
      </c>
      <c r="E57" s="2">
        <f t="shared" si="18"/>
        <v>780.1452645931705</v>
      </c>
      <c r="F57" s="2">
        <f t="shared" si="19"/>
        <v>37626.79984147794</v>
      </c>
      <c r="G57" s="2">
        <f t="shared" si="20"/>
        <v>1568.0769508205478</v>
      </c>
      <c r="H57" s="2">
        <f t="shared" si="13"/>
        <v>-1.3514393252351709</v>
      </c>
      <c r="I57" s="2">
        <f t="shared" si="14"/>
        <v>26.519368528273656</v>
      </c>
      <c r="J57" s="2">
        <f t="shared" si="15"/>
        <v>23.404357937795115</v>
      </c>
      <c r="K57" s="2">
        <f t="shared" si="21"/>
        <v>67.36035237249075</v>
      </c>
      <c r="L57" s="2">
        <f t="shared" si="22"/>
        <v>67.36035237249075</v>
      </c>
      <c r="M57" s="2">
        <f t="shared" si="23"/>
        <v>61.3726256640085</v>
      </c>
      <c r="N57" s="1">
        <f>N56</f>
        <v>10</v>
      </c>
      <c r="O57" s="1">
        <f>O56</f>
        <v>1</v>
      </c>
      <c r="P57" s="2">
        <f>D56*0.1913+(N56+O56)*0.36</f>
        <v>138.6807047449815</v>
      </c>
      <c r="Q57" s="2">
        <f t="shared" si="3"/>
        <v>415.8034028234945</v>
      </c>
      <c r="R57" s="1">
        <f t="shared" si="12"/>
        <v>4.159035795426929</v>
      </c>
      <c r="S57" s="1">
        <f>$S$3+(Q57-$Q$3)*(0.01)</f>
        <v>15.620298179178342</v>
      </c>
    </row>
    <row r="58" spans="1:19" ht="12">
      <c r="A58"/>
      <c r="B58" s="1">
        <v>55</v>
      </c>
      <c r="C58" s="2">
        <f t="shared" si="16"/>
        <v>881.2040479520908</v>
      </c>
      <c r="D58" s="2">
        <f t="shared" si="17"/>
        <v>710.1578711185653</v>
      </c>
      <c r="E58" s="2">
        <f t="shared" si="18"/>
        <v>780.4526787134573</v>
      </c>
      <c r="F58" s="2">
        <f t="shared" si="19"/>
        <v>37627.843866682895</v>
      </c>
      <c r="G58" s="2">
        <f t="shared" si="20"/>
        <v>1574.0646775290302</v>
      </c>
      <c r="H58" s="2">
        <f t="shared" si="13"/>
        <v>-1.343351589848447</v>
      </c>
      <c r="I58" s="2">
        <f t="shared" si="14"/>
        <v>26.520104357238104</v>
      </c>
      <c r="J58" s="2">
        <f t="shared" si="15"/>
        <v>23.413580361403717</v>
      </c>
      <c r="K58" s="2">
        <f t="shared" si="21"/>
        <v>67.64347637249077</v>
      </c>
      <c r="L58" s="2">
        <f t="shared" si="22"/>
        <v>67.64347637249077</v>
      </c>
      <c r="M58" s="2">
        <f t="shared" si="23"/>
        <v>61.60582320536227</v>
      </c>
      <c r="N58" s="1">
        <f>N57</f>
        <v>10</v>
      </c>
      <c r="O58" s="1">
        <f>O57</f>
        <v>1</v>
      </c>
      <c r="P58" s="2">
        <f>D57*0.1913+(N57+O57)*0.36</f>
        <v>139.24695274498154</v>
      </c>
      <c r="Q58" s="2">
        <f t="shared" si="3"/>
        <v>415.6622867698541</v>
      </c>
      <c r="R58" s="1">
        <f t="shared" si="12"/>
        <v>4.160774744496909</v>
      </c>
      <c r="S58" s="1">
        <f>$S$3+(Q58-$Q$3)*(0.01)</f>
        <v>15.618887018641937</v>
      </c>
    </row>
    <row r="59" spans="1:19" ht="12">
      <c r="A59"/>
      <c r="B59" s="1">
        <v>56</v>
      </c>
      <c r="C59" s="2">
        <f t="shared" si="16"/>
        <v>880.863043195114</v>
      </c>
      <c r="D59" s="2">
        <f t="shared" si="17"/>
        <v>713.1178711185652</v>
      </c>
      <c r="E59" s="2">
        <f t="shared" si="18"/>
        <v>780.7417795546431</v>
      </c>
      <c r="F59" s="2">
        <f t="shared" si="19"/>
        <v>37628.898117431556</v>
      </c>
      <c r="G59" s="2">
        <f t="shared" si="20"/>
        <v>1580.1023306961588</v>
      </c>
      <c r="H59" s="2">
        <f t="shared" si="13"/>
        <v>-1.3349501818729443</v>
      </c>
      <c r="I59" s="2">
        <f t="shared" si="14"/>
        <v>26.52084739316576</v>
      </c>
      <c r="J59" s="2">
        <f t="shared" si="15"/>
        <v>23.422253386639294</v>
      </c>
      <c r="K59" s="2">
        <f t="shared" si="21"/>
        <v>67.92660037249078</v>
      </c>
      <c r="L59" s="2">
        <f t="shared" si="22"/>
        <v>67.92660037249078</v>
      </c>
      <c r="M59" s="2">
        <f t="shared" si="23"/>
        <v>61.84106601842176</v>
      </c>
      <c r="N59" s="1">
        <f>N58</f>
        <v>10</v>
      </c>
      <c r="O59" s="1">
        <f>O58</f>
        <v>1</v>
      </c>
      <c r="P59" s="2">
        <f>D58*0.1913+(N58+O58)*0.36</f>
        <v>139.81320074498154</v>
      </c>
      <c r="Q59" s="2">
        <f t="shared" si="3"/>
        <v>415.50143546939336</v>
      </c>
      <c r="R59" s="1">
        <f t="shared" si="12"/>
        <v>4.162414286471773</v>
      </c>
      <c r="S59" s="1">
        <f>$S$3+(Q59-$Q$3)*(0.01)</f>
        <v>15.61727850563733</v>
      </c>
    </row>
    <row r="60" spans="1:19" ht="12">
      <c r="A60"/>
      <c r="B60" s="1">
        <v>57</v>
      </c>
      <c r="C60" s="2">
        <f t="shared" si="16"/>
        <v>880.4825586591721</v>
      </c>
      <c r="D60" s="2">
        <f t="shared" si="17"/>
        <v>716.0778711185651</v>
      </c>
      <c r="E60" s="2">
        <f t="shared" si="18"/>
        <v>781.0129094565708</v>
      </c>
      <c r="F60" s="2">
        <f t="shared" si="19"/>
        <v>37629.96193771151</v>
      </c>
      <c r="G60" s="2">
        <f t="shared" si="20"/>
        <v>1586.1878650502279</v>
      </c>
      <c r="H60" s="2">
        <f t="shared" si="13"/>
        <v>-1.3262619893680176</v>
      </c>
      <c r="I60" s="2">
        <f t="shared" si="14"/>
        <v>26.52159717369907</v>
      </c>
      <c r="J60" s="2">
        <f t="shared" si="15"/>
        <v>23.430387283697122</v>
      </c>
      <c r="K60" s="2">
        <f t="shared" si="21"/>
        <v>68.20972437249077</v>
      </c>
      <c r="L60" s="2">
        <f t="shared" si="22"/>
        <v>68.20972437249077</v>
      </c>
      <c r="M60" s="2">
        <f t="shared" si="23"/>
        <v>62.07827031722533</v>
      </c>
      <c r="N60" s="1">
        <f>N59</f>
        <v>10</v>
      </c>
      <c r="O60" s="1">
        <f>O59</f>
        <v>1</v>
      </c>
      <c r="P60" s="2">
        <f>D59*0.1913+(N59+O59)*0.36</f>
        <v>140.37944874498152</v>
      </c>
      <c r="Q60" s="2">
        <f t="shared" si="3"/>
        <v>415.3219616316849</v>
      </c>
      <c r="R60" s="1">
        <f t="shared" si="12"/>
        <v>4.163956157624764</v>
      </c>
      <c r="S60" s="1">
        <f>$S$3+(Q60-$Q$3)*(0.01)</f>
        <v>15.615483767260246</v>
      </c>
    </row>
    <row r="61" spans="1:19" ht="12">
      <c r="A61"/>
      <c r="B61" s="1">
        <v>58</v>
      </c>
      <c r="C61" s="2">
        <f t="shared" si="16"/>
        <v>880.0648426145387</v>
      </c>
      <c r="D61" s="2">
        <f t="shared" si="17"/>
        <v>719.0378711185651</v>
      </c>
      <c r="E61" s="2">
        <f t="shared" si="18"/>
        <v>781.2664251783161</v>
      </c>
      <c r="F61" s="2">
        <f t="shared" si="19"/>
        <v>37631.03468397913</v>
      </c>
      <c r="G61" s="2">
        <f t="shared" si="20"/>
        <v>1592.3193191054934</v>
      </c>
      <c r="H61" s="2">
        <f t="shared" si="13"/>
        <v>-1.3173122324829682</v>
      </c>
      <c r="I61" s="2">
        <f t="shared" si="14"/>
        <v>26.52235324526849</v>
      </c>
      <c r="J61" s="2">
        <f t="shared" si="15"/>
        <v>23.437992755349484</v>
      </c>
      <c r="K61" s="2">
        <f t="shared" si="21"/>
        <v>68.49284837249076</v>
      </c>
      <c r="L61" s="2">
        <f t="shared" si="22"/>
        <v>68.49284837249076</v>
      </c>
      <c r="M61" s="2">
        <f t="shared" si="23"/>
        <v>62.31735574816082</v>
      </c>
      <c r="N61" s="1">
        <f>N60</f>
        <v>10</v>
      </c>
      <c r="O61" s="1">
        <f>O60</f>
        <v>1</v>
      </c>
      <c r="P61" s="2">
        <f>D60*0.1913+(N60+O60)*0.36</f>
        <v>140.94569674498152</v>
      </c>
      <c r="Q61" s="2">
        <f t="shared" si="3"/>
        <v>415.12492576157484</v>
      </c>
      <c r="R61" s="1">
        <f t="shared" si="12"/>
        <v>4.165402183768378</v>
      </c>
      <c r="S61" s="1">
        <f>$S$3+(Q61-$Q$3)*(0.01)</f>
        <v>15.613513408559145</v>
      </c>
    </row>
    <row r="62" spans="1:19" ht="12">
      <c r="A62">
        <v>2050</v>
      </c>
      <c r="B62" s="1">
        <v>59</v>
      </c>
      <c r="C62" s="2">
        <f t="shared" si="16"/>
        <v>879.6120377577258</v>
      </c>
      <c r="D62" s="2">
        <f t="shared" si="17"/>
        <v>721.9978711185652</v>
      </c>
      <c r="E62" s="2">
        <f t="shared" si="18"/>
        <v>781.5026957169498</v>
      </c>
      <c r="F62" s="2">
        <f t="shared" si="19"/>
        <v>37632.115725672986</v>
      </c>
      <c r="G62" s="2">
        <f t="shared" si="20"/>
        <v>1598.4948117298231</v>
      </c>
      <c r="H62" s="2">
        <f t="shared" si="13"/>
        <v>-1.3081245605436804</v>
      </c>
      <c r="I62" s="2">
        <f t="shared" si="14"/>
        <v>26.52311516345432</v>
      </c>
      <c r="J62" s="2">
        <f t="shared" si="15"/>
        <v>23.445080871508495</v>
      </c>
      <c r="K62" s="2">
        <f t="shared" si="21"/>
        <v>68.77597237249077</v>
      </c>
      <c r="L62" s="2">
        <f t="shared" si="22"/>
        <v>68.77597237249077</v>
      </c>
      <c r="M62" s="2">
        <f t="shared" si="23"/>
        <v>62.558245249357064</v>
      </c>
      <c r="N62" s="1">
        <f>N61</f>
        <v>10</v>
      </c>
      <c r="O62" s="1">
        <f>O61</f>
        <v>1</v>
      </c>
      <c r="P62" s="2">
        <f>D61*0.1913+(N61+O61)*0.36</f>
        <v>141.51194474498152</v>
      </c>
      <c r="Q62" s="2">
        <f t="shared" si="3"/>
        <v>414.911338564965</v>
      </c>
      <c r="R62" s="1">
        <f t="shared" si="12"/>
        <v>4.166754267617686</v>
      </c>
      <c r="S62" s="1">
        <f>$S$3+(Q62-$Q$3)*(0.01)</f>
        <v>15.611377536593047</v>
      </c>
    </row>
    <row r="63" spans="1:19" ht="12">
      <c r="A63"/>
      <c r="B63" s="1">
        <v>60</v>
      </c>
      <c r="C63" s="2">
        <f t="shared" si="16"/>
        <v>879.1261860740484</v>
      </c>
      <c r="D63" s="2">
        <f t="shared" si="17"/>
        <v>724.9578711185652</v>
      </c>
      <c r="E63" s="2">
        <f t="shared" si="18"/>
        <v>781.7221003018217</v>
      </c>
      <c r="F63" s="2">
        <f t="shared" si="19"/>
        <v>37633.20444564866</v>
      </c>
      <c r="G63" s="2">
        <f t="shared" si="20"/>
        <v>1604.7125388529569</v>
      </c>
      <c r="H63" s="2">
        <f t="shared" si="13"/>
        <v>-1.2987211436296897</v>
      </c>
      <c r="I63" s="2">
        <f t="shared" si="14"/>
        <v>26.523882493293176</v>
      </c>
      <c r="J63" s="2">
        <f t="shared" si="15"/>
        <v>23.45166300905465</v>
      </c>
      <c r="K63" s="2">
        <f t="shared" si="21"/>
        <v>69.05909637249077</v>
      </c>
      <c r="L63" s="2">
        <f t="shared" si="22"/>
        <v>69.05909637249077</v>
      </c>
      <c r="M63" s="2">
        <f t="shared" si="23"/>
        <v>62.80086491583542</v>
      </c>
      <c r="N63" s="1">
        <f>N62</f>
        <v>10</v>
      </c>
      <c r="O63" s="1">
        <f>O62</f>
        <v>1</v>
      </c>
      <c r="P63" s="2">
        <f>D62*0.1913+(N62+O62)*0.36</f>
        <v>142.07819274498152</v>
      </c>
      <c r="Q63" s="2">
        <f t="shared" si="3"/>
        <v>414.68216324247567</v>
      </c>
      <c r="R63" s="1">
        <f t="shared" si="12"/>
        <v>4.168014377157066</v>
      </c>
      <c r="S63" s="1">
        <f>$S$3+(Q63-$Q$3)*(0.01)</f>
        <v>15.609085783368153</v>
      </c>
    </row>
    <row r="64" spans="1:19" ht="12">
      <c r="A64"/>
      <c r="B64" s="1">
        <v>61</v>
      </c>
      <c r="C64" s="2">
        <f t="shared" si="16"/>
        <v>878.6092334737634</v>
      </c>
      <c r="D64" s="2">
        <f t="shared" si="17"/>
        <v>727.9178711185651</v>
      </c>
      <c r="E64" s="2">
        <f t="shared" si="18"/>
        <v>781.9250265525328</v>
      </c>
      <c r="F64" s="2">
        <f t="shared" si="19"/>
        <v>37634.300240541575</v>
      </c>
      <c r="G64" s="2">
        <f t="shared" si="20"/>
        <v>1610.9707703096121</v>
      </c>
      <c r="H64" s="2">
        <f t="shared" si="13"/>
        <v>-1.2891227589497414</v>
      </c>
      <c r="I64" s="2">
        <f t="shared" si="14"/>
        <v>26.524654809533704</v>
      </c>
      <c r="J64" s="2">
        <f t="shared" si="15"/>
        <v>23.457750796575983</v>
      </c>
      <c r="K64" s="2">
        <f t="shared" si="21"/>
        <v>69.34222037249077</v>
      </c>
      <c r="L64" s="2">
        <f t="shared" si="22"/>
        <v>69.34222037249077</v>
      </c>
      <c r="M64" s="2">
        <f t="shared" si="23"/>
        <v>63.045143870185534</v>
      </c>
      <c r="N64" s="1">
        <f>N63</f>
        <v>10</v>
      </c>
      <c r="O64" s="1">
        <f>O63</f>
        <v>1</v>
      </c>
      <c r="P64" s="2">
        <f>D63*0.1913+(N63+O63)*0.36</f>
        <v>142.64444074498152</v>
      </c>
      <c r="Q64" s="2">
        <f t="shared" si="3"/>
        <v>414.4383176763035</v>
      </c>
      <c r="R64" s="1">
        <f t="shared" si="12"/>
        <v>4.169184534943049</v>
      </c>
      <c r="S64" s="1">
        <f>$S$3+(Q64-$Q$3)*(0.01)</f>
        <v>15.606647327706431</v>
      </c>
    </row>
    <row r="65" spans="1:19" ht="12">
      <c r="A65"/>
      <c r="B65" s="1">
        <v>62</v>
      </c>
      <c r="C65" s="2">
        <f t="shared" si="16"/>
        <v>878.0630342125085</v>
      </c>
      <c r="D65" s="2">
        <f t="shared" si="17"/>
        <v>730.877871118565</v>
      </c>
      <c r="E65" s="2">
        <f t="shared" si="18"/>
        <v>782.1118687894972</v>
      </c>
      <c r="F65" s="2">
        <f t="shared" si="19"/>
        <v>37635.40252106356</v>
      </c>
      <c r="G65" s="2">
        <f t="shared" si="20"/>
        <v>1617.2678468119175</v>
      </c>
      <c r="H65" s="2">
        <f t="shared" si="13"/>
        <v>-1.279348872306817</v>
      </c>
      <c r="I65" s="2">
        <f t="shared" si="14"/>
        <v>26.525431696845597</v>
      </c>
      <c r="J65" s="2">
        <f t="shared" si="15"/>
        <v>23.463356063684916</v>
      </c>
      <c r="K65" s="2">
        <f t="shared" si="21"/>
        <v>69.62534437249076</v>
      </c>
      <c r="L65" s="2">
        <f t="shared" si="22"/>
        <v>69.62534437249076</v>
      </c>
      <c r="M65" s="2">
        <f t="shared" si="23"/>
        <v>63.29101413853888</v>
      </c>
      <c r="N65" s="1">
        <f>N64</f>
        <v>10</v>
      </c>
      <c r="O65" s="1">
        <f>O64</f>
        <v>1</v>
      </c>
      <c r="P65" s="2">
        <f>D64*0.1913+(N64+O64)*0.36</f>
        <v>143.21068874498152</v>
      </c>
      <c r="Q65" s="2">
        <f t="shared" si="3"/>
        <v>414.18067651533414</v>
      </c>
      <c r="R65" s="1">
        <f t="shared" si="12"/>
        <v>4.170266808280175</v>
      </c>
      <c r="S65" s="1">
        <f>$S$3+(Q65-$Q$3)*(0.01)</f>
        <v>15.604070916096738</v>
      </c>
    </row>
    <row r="66" spans="1:19" ht="12">
      <c r="A66"/>
      <c r="B66" s="1">
        <v>63</v>
      </c>
      <c r="C66" s="2">
        <f t="shared" si="16"/>
        <v>877.4893551062497</v>
      </c>
      <c r="D66" s="2">
        <f t="shared" si="17"/>
        <v>733.8378711185651</v>
      </c>
      <c r="E66" s="2">
        <f t="shared" si="18"/>
        <v>782.2830264866844</v>
      </c>
      <c r="F66" s="2">
        <f t="shared" si="19"/>
        <v>37636.51071223868</v>
      </c>
      <c r="G66" s="2">
        <f t="shared" si="20"/>
        <v>1623.6021770458694</v>
      </c>
      <c r="H66" s="2">
        <f t="shared" si="13"/>
        <v>-1.2694177149275372</v>
      </c>
      <c r="I66" s="2">
        <f t="shared" si="14"/>
        <v>26.526212749985824</v>
      </c>
      <c r="J66" s="2">
        <f t="shared" si="15"/>
        <v>23.468490794600534</v>
      </c>
      <c r="K66" s="2">
        <f t="shared" si="21"/>
        <v>69.90846837249076</v>
      </c>
      <c r="L66" s="2">
        <f t="shared" si="22"/>
        <v>69.90846837249076</v>
      </c>
      <c r="M66" s="2">
        <f t="shared" si="23"/>
        <v>63.5384105316232</v>
      </c>
      <c r="N66" s="1">
        <f>N65</f>
        <v>10</v>
      </c>
      <c r="O66" s="1">
        <f>O65</f>
        <v>1</v>
      </c>
      <c r="P66" s="2">
        <f>D65*0.1913+(N65+O65)*0.36</f>
        <v>143.7769367449815</v>
      </c>
      <c r="Q66" s="2">
        <f t="shared" si="3"/>
        <v>413.9100731633253</v>
      </c>
      <c r="R66" s="1">
        <f t="shared" si="12"/>
        <v>4.171263300210652</v>
      </c>
      <c r="S66" s="1">
        <f>$S$3+(Q66-$Q$3)*(0.01)</f>
        <v>15.60136488257665</v>
      </c>
    </row>
    <row r="67" spans="1:19" ht="12">
      <c r="A67"/>
      <c r="B67" s="1">
        <v>64</v>
      </c>
      <c r="C67" s="2">
        <f t="shared" si="16"/>
        <v>876.8898795504547</v>
      </c>
      <c r="D67" s="2">
        <f t="shared" si="17"/>
        <v>736.797871118565</v>
      </c>
      <c r="E67" s="2">
        <f t="shared" si="18"/>
        <v>782.4389028567866</v>
      </c>
      <c r="F67" s="2">
        <f t="shared" si="19"/>
        <v>37637.624253583504</v>
      </c>
      <c r="G67" s="2">
        <f t="shared" si="20"/>
        <v>1629.972234886737</v>
      </c>
      <c r="H67" s="2">
        <f t="shared" si="13"/>
        <v>-1.259346355915574</v>
      </c>
      <c r="I67" s="2">
        <f t="shared" si="14"/>
        <v>26.526997573925655</v>
      </c>
      <c r="J67" s="2">
        <f t="shared" si="15"/>
        <v>23.473167085703597</v>
      </c>
      <c r="K67" s="2">
        <f t="shared" si="21"/>
        <v>70.19159237249076</v>
      </c>
      <c r="L67" s="2">
        <f t="shared" si="22"/>
        <v>70.19159237249076</v>
      </c>
      <c r="M67" s="2">
        <f t="shared" si="23"/>
        <v>63.78727053068959</v>
      </c>
      <c r="N67" s="1">
        <f>N66</f>
        <v>10</v>
      </c>
      <c r="O67" s="1">
        <f>O66</f>
        <v>1</v>
      </c>
      <c r="P67" s="2">
        <f>D66*0.1913+(N66+O66)*0.36</f>
        <v>144.3431847449815</v>
      </c>
      <c r="Q67" s="2">
        <f t="shared" si="3"/>
        <v>413.62730167474274</v>
      </c>
      <c r="R67" s="1">
        <f t="shared" si="12"/>
        <v>4.172176141262317</v>
      </c>
      <c r="S67" s="1">
        <f>$S$3+(Q67-$Q$3)*(0.01)</f>
        <v>15.598537167690823</v>
      </c>
    </row>
    <row r="68" spans="1:19" ht="12">
      <c r="A68"/>
      <c r="B68" s="1">
        <v>65</v>
      </c>
      <c r="C68" s="2">
        <f t="shared" si="16"/>
        <v>876.266211352738</v>
      </c>
      <c r="D68" s="2">
        <f t="shared" si="17"/>
        <v>739.757871118565</v>
      </c>
      <c r="E68" s="2">
        <f t="shared" si="18"/>
        <v>782.579903559662</v>
      </c>
      <c r="F68" s="2">
        <f t="shared" si="19"/>
        <v>37638.74259923654</v>
      </c>
      <c r="G68" s="2">
        <f t="shared" si="20"/>
        <v>1636.3765567285382</v>
      </c>
      <c r="H68" s="2">
        <f t="shared" si="13"/>
        <v>-1.249150770574347</v>
      </c>
      <c r="I68" s="2">
        <f t="shared" si="14"/>
        <v>26.527785783941912</v>
      </c>
      <c r="J68" s="2">
        <f t="shared" si="15"/>
        <v>23.47739710678986</v>
      </c>
      <c r="K68" s="2">
        <f t="shared" si="21"/>
        <v>70.47471637249075</v>
      </c>
      <c r="L68" s="2">
        <f t="shared" si="22"/>
        <v>70.47471637249075</v>
      </c>
      <c r="M68" s="2">
        <f t="shared" si="23"/>
        <v>64.03753417811267</v>
      </c>
      <c r="N68" s="1">
        <f>N67</f>
        <v>10</v>
      </c>
      <c r="O68" s="1">
        <f>O67</f>
        <v>1</v>
      </c>
      <c r="P68" s="2">
        <f>D67*0.1913+(N67+O67)*0.36</f>
        <v>144.9094327449815</v>
      </c>
      <c r="Q68" s="2">
        <f t="shared" si="3"/>
        <v>413.33311856261224</v>
      </c>
      <c r="R68" s="1">
        <f t="shared" si="12"/>
        <v>4.173007481902862</v>
      </c>
      <c r="S68" s="1">
        <f>$S$3+(Q68-$Q$3)*(0.01)</f>
        <v>15.595595336569518</v>
      </c>
    </row>
    <row r="69" spans="1:19" ht="12">
      <c r="A69"/>
      <c r="B69" s="1">
        <v>66</v>
      </c>
      <c r="C69" s="2">
        <f t="shared" si="16"/>
        <v>875.6198783877855</v>
      </c>
      <c r="D69" s="2">
        <f t="shared" si="17"/>
        <v>742.717871118565</v>
      </c>
      <c r="E69" s="2">
        <f t="shared" si="18"/>
        <v>782.7064355254854</v>
      </c>
      <c r="F69" s="2">
        <f t="shared" si="19"/>
        <v>37639.8652180413</v>
      </c>
      <c r="G69" s="2">
        <f t="shared" si="20"/>
        <v>1642.8137389229162</v>
      </c>
      <c r="H69" s="2">
        <f t="shared" si="13"/>
        <v>-1.2388459048306686</v>
      </c>
      <c r="I69" s="2">
        <f t="shared" si="14"/>
        <v>26.528577005675505</v>
      </c>
      <c r="J69" s="2">
        <f t="shared" si="15"/>
        <v>23.48119306576456</v>
      </c>
      <c r="K69" s="2">
        <f t="shared" si="21"/>
        <v>70.75784037249076</v>
      </c>
      <c r="L69" s="2">
        <f t="shared" si="22"/>
        <v>70.75784037249076</v>
      </c>
      <c r="M69" s="2">
        <f t="shared" si="23"/>
        <v>64.28914397247243</v>
      </c>
      <c r="N69" s="1">
        <f>N68</f>
        <v>10</v>
      </c>
      <c r="O69" s="1">
        <f>O68</f>
        <v>1</v>
      </c>
      <c r="P69" s="2">
        <f>D68*0.1913+(N68+O68)*0.36</f>
        <v>145.4756807449815</v>
      </c>
      <c r="Q69" s="2">
        <f t="shared" si="3"/>
        <v>413.0282445225403</v>
      </c>
      <c r="R69" s="1">
        <f t="shared" si="12"/>
        <v>4.17375948565153</v>
      </c>
      <c r="S69" s="1">
        <f>$S$3+(Q69-$Q$3)*(0.01)</f>
        <v>15.5925465961688</v>
      </c>
    </row>
    <row r="70" spans="1:19" ht="12">
      <c r="A70"/>
      <c r="B70" s="1">
        <v>67</v>
      </c>
      <c r="C70" s="2">
        <f t="shared" si="16"/>
        <v>874.9523360829367</v>
      </c>
      <c r="D70" s="2">
        <f t="shared" si="17"/>
        <v>745.6778711185648</v>
      </c>
      <c r="E70" s="2">
        <f t="shared" si="18"/>
        <v>782.8189058845754</v>
      </c>
      <c r="F70" s="2">
        <f t="shared" si="19"/>
        <v>37640.991593587045</v>
      </c>
      <c r="G70" s="2">
        <f t="shared" si="20"/>
        <v>1649.2824353229346</v>
      </c>
      <c r="H70" s="2">
        <f t="shared" si="13"/>
        <v>-1.2284457359781498</v>
      </c>
      <c r="I70" s="2">
        <f t="shared" si="14"/>
        <v>26.52937087516015</v>
      </c>
      <c r="J70" s="2">
        <f t="shared" si="15"/>
        <v>23.48456717653726</v>
      </c>
      <c r="K70" s="2">
        <f t="shared" si="21"/>
        <v>71.04096437249075</v>
      </c>
      <c r="L70" s="2">
        <f t="shared" si="22"/>
        <v>71.04096437249075</v>
      </c>
      <c r="M70" s="2">
        <f t="shared" si="23"/>
        <v>64.54204476793406</v>
      </c>
      <c r="N70" s="1">
        <f>N69</f>
        <v>10</v>
      </c>
      <c r="O70" s="1">
        <f>O69</f>
        <v>1</v>
      </c>
      <c r="P70" s="2">
        <f>D69*0.1913+(N69+O69)*0.36</f>
        <v>146.04192874498148</v>
      </c>
      <c r="Q70" s="2">
        <f t="shared" si="3"/>
        <v>412.7133660768569</v>
      </c>
      <c r="R70" s="1">
        <f t="shared" si="12"/>
        <v>4.174434322802589</v>
      </c>
      <c r="S70" s="1">
        <f>$S$3+(Q70-$Q$3)*(0.01)</f>
        <v>15.589397811711965</v>
      </c>
    </row>
    <row r="71" spans="1:19" ht="12">
      <c r="A71"/>
      <c r="B71" s="1">
        <v>68</v>
      </c>
      <c r="C71" s="2">
        <f t="shared" si="16"/>
        <v>874.2649707424018</v>
      </c>
      <c r="D71" s="2">
        <f t="shared" si="17"/>
        <v>748.6378711185648</v>
      </c>
      <c r="E71" s="2">
        <f t="shared" si="18"/>
        <v>782.917720996374</v>
      </c>
      <c r="F71" s="2">
        <f t="shared" si="19"/>
        <v>37642.12122421122</v>
      </c>
      <c r="G71" s="2">
        <f t="shared" si="20"/>
        <v>1655.7813549274913</v>
      </c>
      <c r="H71" s="2">
        <f t="shared" si="13"/>
        <v>-1.2179633299470378</v>
      </c>
      <c r="I71" s="2">
        <f t="shared" si="14"/>
        <v>26.53016703882407</v>
      </c>
      <c r="J71" s="2">
        <f t="shared" si="15"/>
        <v>23.48753162989122</v>
      </c>
      <c r="K71" s="2">
        <f t="shared" si="21"/>
        <v>71.32408837249073</v>
      </c>
      <c r="L71" s="2">
        <f t="shared" si="22"/>
        <v>71.32408837249073</v>
      </c>
      <c r="M71" s="2">
        <f t="shared" si="23"/>
        <v>64.79618367774978</v>
      </c>
      <c r="N71" s="1">
        <f>N70</f>
        <v>10</v>
      </c>
      <c r="O71" s="1">
        <f>O70</f>
        <v>1</v>
      </c>
      <c r="P71" s="2">
        <f>D70*0.1913+(N70+O70)*0.36</f>
        <v>146.60817674498145</v>
      </c>
      <c r="Q71" s="2">
        <f t="shared" si="3"/>
        <v>412.38913714264237</v>
      </c>
      <c r="R71" s="1">
        <f t="shared" si="12"/>
        <v>4.175034164717736</v>
      </c>
      <c r="S71" s="1">
        <f>$S$3+(Q71-$Q$3)*(0.01)</f>
        <v>15.58615552236982</v>
      </c>
    </row>
    <row r="72" spans="1:19" ht="12">
      <c r="A72">
        <v>2060</v>
      </c>
      <c r="B72" s="1">
        <v>69</v>
      </c>
      <c r="C72" s="2">
        <f t="shared" si="16"/>
        <v>873.5591027177138</v>
      </c>
      <c r="D72" s="2">
        <f t="shared" si="17"/>
        <v>751.5978711185649</v>
      </c>
      <c r="E72" s="2">
        <f t="shared" si="18"/>
        <v>783.003285570536</v>
      </c>
      <c r="F72" s="2">
        <f t="shared" si="19"/>
        <v>37643.253622967015</v>
      </c>
      <c r="G72" s="2">
        <f t="shared" si="20"/>
        <v>1662.3092596222323</v>
      </c>
      <c r="H72" s="2">
        <f t="shared" si="13"/>
        <v>-1.2074108952957037</v>
      </c>
      <c r="I72" s="2">
        <f t="shared" si="14"/>
        <v>26.530965153467154</v>
      </c>
      <c r="J72" s="2">
        <f t="shared" si="15"/>
        <v>23.490098567116082</v>
      </c>
      <c r="K72" s="2">
        <f t="shared" si="21"/>
        <v>71.60721237249074</v>
      </c>
      <c r="L72" s="2">
        <f t="shared" si="22"/>
        <v>71.60721237249074</v>
      </c>
      <c r="M72" s="2">
        <f t="shared" si="23"/>
        <v>65.0515099817138</v>
      </c>
      <c r="N72" s="1">
        <f>N71</f>
        <v>10</v>
      </c>
      <c r="O72" s="1">
        <f>O71</f>
        <v>1</v>
      </c>
      <c r="P72" s="2">
        <f>D71*0.1913+(N71+O71)*0.36</f>
        <v>147.17442474498145</v>
      </c>
      <c r="Q72" s="2">
        <f t="shared" si="3"/>
        <v>412.0561805272235</v>
      </c>
      <c r="R72" s="1">
        <f t="shared" si="12"/>
        <v>4.175561178647328</v>
      </c>
      <c r="S72" s="1">
        <f>$S$3+(Q72-$Q$3)*(0.01)</f>
        <v>15.58282595621563</v>
      </c>
    </row>
    <row r="73" spans="1:19" ht="12">
      <c r="A73"/>
      <c r="B73" s="1">
        <v>70</v>
      </c>
      <c r="C73" s="2">
        <f t="shared" si="16"/>
        <v>872.8359894316412</v>
      </c>
      <c r="D73" s="2">
        <f t="shared" si="17"/>
        <v>754.5578711185649</v>
      </c>
      <c r="E73" s="2">
        <f t="shared" si="18"/>
        <v>783.0760018735355</v>
      </c>
      <c r="F73" s="2">
        <f t="shared" si="19"/>
        <v>37644.388317559315</v>
      </c>
      <c r="G73" s="2">
        <f t="shared" si="20"/>
        <v>1668.8649620130093</v>
      </c>
      <c r="H73" s="2">
        <f t="shared" si="13"/>
        <v>-1.1967998341080768</v>
      </c>
      <c r="I73" s="2">
        <f t="shared" si="14"/>
        <v>26.531764886215804</v>
      </c>
      <c r="J73" s="2">
        <f t="shared" si="15"/>
        <v>23.492280056206063</v>
      </c>
      <c r="K73" s="2">
        <f t="shared" si="21"/>
        <v>71.89033637249074</v>
      </c>
      <c r="L73" s="2">
        <f t="shared" si="22"/>
        <v>71.89033637249074</v>
      </c>
      <c r="M73" s="2">
        <f t="shared" si="23"/>
        <v>65.30797503740844</v>
      </c>
      <c r="N73" s="1">
        <f>N72</f>
        <v>10</v>
      </c>
      <c r="O73" s="1">
        <f>O72</f>
        <v>1</v>
      </c>
      <c r="P73" s="2">
        <f>D72*0.1913+(N72+O72)*0.36</f>
        <v>147.74067274498145</v>
      </c>
      <c r="Q73" s="2">
        <f t="shared" si="3"/>
        <v>411.71508935454773</v>
      </c>
      <c r="R73" s="1">
        <f t="shared" si="12"/>
        <v>4.176017523042859</v>
      </c>
      <c r="S73" s="1">
        <f>$S$3+(Q73-$Q$3)*(0.01)</f>
        <v>15.579415044488874</v>
      </c>
    </row>
    <row r="74" spans="1:19" ht="12">
      <c r="A74"/>
      <c r="B74" s="1">
        <v>71</v>
      </c>
      <c r="C74" s="2">
        <f t="shared" si="16"/>
        <v>872.0968282624509</v>
      </c>
      <c r="D74" s="2">
        <f t="shared" si="17"/>
        <v>757.5178711185648</v>
      </c>
      <c r="E74" s="2">
        <f t="shared" si="18"/>
        <v>783.1362690146104</v>
      </c>
      <c r="F74" s="2">
        <f t="shared" si="19"/>
        <v>37645.52485025235</v>
      </c>
      <c r="G74" s="2">
        <f t="shared" si="20"/>
        <v>1675.4473233480917</v>
      </c>
      <c r="H74" s="2">
        <f t="shared" si="13"/>
        <v>-1.1861407899712064</v>
      </c>
      <c r="I74" s="2">
        <f t="shared" si="14"/>
        <v>26.532565914457855</v>
      </c>
      <c r="J74" s="2">
        <f t="shared" si="15"/>
        <v>23.494088070438313</v>
      </c>
      <c r="K74" s="2">
        <f t="shared" si="21"/>
        <v>72.17346037249074</v>
      </c>
      <c r="L74" s="2">
        <f t="shared" si="22"/>
        <v>72.17346037249074</v>
      </c>
      <c r="M74" s="2">
        <f t="shared" si="23"/>
        <v>65.56553219508609</v>
      </c>
      <c r="N74" s="1">
        <f>N73</f>
        <v>10</v>
      </c>
      <c r="O74" s="1">
        <f>O73</f>
        <v>1</v>
      </c>
      <c r="P74" s="2">
        <f>D73*0.1913+(N73+O73)*0.36</f>
        <v>148.30692074498148</v>
      </c>
      <c r="Q74" s="2">
        <f t="shared" si="3"/>
        <v>411.3664284256844</v>
      </c>
      <c r="R74" s="1">
        <f t="shared" si="12"/>
        <v>4.176405343325523</v>
      </c>
      <c r="S74" s="1">
        <f>$S$3+(Q74-$Q$3)*(0.01)</f>
        <v>15.57592843520024</v>
      </c>
    </row>
    <row r="75" spans="1:19" ht="12">
      <c r="A75"/>
      <c r="B75" s="1">
        <v>72</v>
      </c>
      <c r="C75" s="2">
        <f t="shared" si="16"/>
        <v>871.342759295075</v>
      </c>
      <c r="D75" s="2">
        <f t="shared" si="17"/>
        <v>760.477871118565</v>
      </c>
      <c r="E75" s="2">
        <f t="shared" si="18"/>
        <v>783.1844823052757</v>
      </c>
      <c r="F75" s="2">
        <f t="shared" si="19"/>
        <v>37646.662777751655</v>
      </c>
      <c r="G75" s="2">
        <f t="shared" si="20"/>
        <v>1682.0552515254965</v>
      </c>
      <c r="H75" s="2">
        <f t="shared" si="13"/>
        <v>-1.1754436931973244</v>
      </c>
      <c r="I75" s="2">
        <f t="shared" si="14"/>
        <v>26.533367925759368</v>
      </c>
      <c r="J75" s="2">
        <f t="shared" si="15"/>
        <v>23.49553446915827</v>
      </c>
      <c r="K75" s="2">
        <f t="shared" si="21"/>
        <v>72.45658437249074</v>
      </c>
      <c r="L75" s="2">
        <f t="shared" si="22"/>
        <v>72.45658437249074</v>
      </c>
      <c r="M75" s="2">
        <f t="shared" si="23"/>
        <v>65.82413671603814</v>
      </c>
      <c r="N75" s="1">
        <f>N74</f>
        <v>10</v>
      </c>
      <c r="O75" s="1">
        <f>O74</f>
        <v>1</v>
      </c>
      <c r="P75" s="2">
        <f>D74*0.1913+(N74+O74)*0.36</f>
        <v>148.87316874498146</v>
      </c>
      <c r="Q75" s="2">
        <f t="shared" si="3"/>
        <v>411.0107355165448</v>
      </c>
      <c r="R75" s="1">
        <f t="shared" si="12"/>
        <v>4.1767267680779225</v>
      </c>
      <c r="S75" s="1">
        <f>$S$3+(Q75-$Q$3)*(0.01)</f>
        <v>15.572371506108844</v>
      </c>
    </row>
    <row r="76" spans="1:19" ht="12">
      <c r="A76"/>
      <c r="B76" s="1">
        <v>73</v>
      </c>
      <c r="C76" s="2">
        <f t="shared" si="16"/>
        <v>870.574867945425</v>
      </c>
      <c r="D76" s="2">
        <f t="shared" si="17"/>
        <v>763.437871118565</v>
      </c>
      <c r="E76" s="2">
        <f t="shared" si="18"/>
        <v>783.2210326869961</v>
      </c>
      <c r="F76" s="2">
        <f t="shared" si="19"/>
        <v>37647.80167106313</v>
      </c>
      <c r="G76" s="2">
        <f t="shared" si="20"/>
        <v>1688.687699181949</v>
      </c>
      <c r="H76" s="2">
        <f t="shared" si="13"/>
        <v>-1.1647178034457193</v>
      </c>
      <c r="I76" s="2">
        <f t="shared" si="14"/>
        <v>26.53417061776529</v>
      </c>
      <c r="J76" s="2">
        <f t="shared" si="15"/>
        <v>23.496630980609883</v>
      </c>
      <c r="K76" s="2">
        <f t="shared" si="21"/>
        <v>72.73970837249075</v>
      </c>
      <c r="L76" s="2">
        <f t="shared" si="22"/>
        <v>72.73970837249075</v>
      </c>
      <c r="M76" s="2">
        <f t="shared" si="23"/>
        <v>66.08374569430794</v>
      </c>
      <c r="N76" s="1">
        <f>N75</f>
        <v>10</v>
      </c>
      <c r="O76" s="1">
        <f>O75</f>
        <v>1</v>
      </c>
      <c r="P76" s="2">
        <f>D75*0.1913+(N75+O75)*0.36</f>
        <v>149.4394167449815</v>
      </c>
      <c r="Q76" s="2">
        <f t="shared" si="3"/>
        <v>410.64852261576647</v>
      </c>
      <c r="R76" s="1">
        <f t="shared" si="12"/>
        <v>4.176983905628137</v>
      </c>
      <c r="S76" s="1">
        <f>$S$3+(Q76-$Q$3)*(0.01)</f>
        <v>15.568749377101062</v>
      </c>
    </row>
    <row r="77" spans="1:19" ht="12">
      <c r="A77"/>
      <c r="B77" s="1">
        <v>74</v>
      </c>
      <c r="C77" s="2">
        <f t="shared" si="16"/>
        <v>869.7941874637966</v>
      </c>
      <c r="D77" s="2">
        <f t="shared" si="17"/>
        <v>766.3978711185649</v>
      </c>
      <c r="E77" s="2">
        <f t="shared" si="18"/>
        <v>783.246306221969</v>
      </c>
      <c r="F77" s="2">
        <f t="shared" si="19"/>
        <v>37648.9411153316</v>
      </c>
      <c r="G77" s="2">
        <f t="shared" si="20"/>
        <v>1695.3436618601318</v>
      </c>
      <c r="H77" s="2">
        <f t="shared" si="13"/>
        <v>-1.153971749891034</v>
      </c>
      <c r="I77" s="2">
        <f t="shared" si="14"/>
        <v>26.534973698085714</v>
      </c>
      <c r="J77" s="2">
        <f t="shared" si="15"/>
        <v>23.49738918665907</v>
      </c>
      <c r="K77" s="2">
        <f t="shared" si="21"/>
        <v>73.02283237249075</v>
      </c>
      <c r="L77" s="2">
        <f t="shared" si="22"/>
        <v>73.02283237249075</v>
      </c>
      <c r="M77" s="2">
        <f t="shared" si="23"/>
        <v>66.34431798161081</v>
      </c>
      <c r="N77" s="1">
        <f>N76</f>
        <v>10</v>
      </c>
      <c r="O77" s="1">
        <f>O76</f>
        <v>1</v>
      </c>
      <c r="P77" s="2">
        <f>D76*0.1913+(N76+O76)*0.36</f>
        <v>150.0056647449815</v>
      </c>
      <c r="Q77" s="2">
        <f t="shared" si="3"/>
        <v>410.2802771055644</v>
      </c>
      <c r="R77" s="1">
        <f t="shared" si="12"/>
        <v>4.177178840997312</v>
      </c>
      <c r="S77" s="1">
        <f>$S$3+(Q77-$Q$3)*(0.01)</f>
        <v>15.56506692199904</v>
      </c>
    </row>
    <row r="78" spans="1:19" ht="12">
      <c r="A78"/>
      <c r="B78" s="1">
        <v>75</v>
      </c>
      <c r="C78" s="2">
        <f t="shared" si="16"/>
        <v>869.0017013230256</v>
      </c>
      <c r="D78" s="2">
        <f t="shared" si="17"/>
        <v>769.357871118565</v>
      </c>
      <c r="E78" s="2">
        <f t="shared" si="18"/>
        <v>783.2606836422895</v>
      </c>
      <c r="F78" s="2">
        <f t="shared" si="19"/>
        <v>37650.080709661175</v>
      </c>
      <c r="G78" s="2">
        <f t="shared" si="20"/>
        <v>1702.0221762510116</v>
      </c>
      <c r="H78" s="2">
        <f t="shared" si="13"/>
        <v>-1.143213569076482</v>
      </c>
      <c r="I78" s="2">
        <f t="shared" si="14"/>
        <v>26.535776884169195</v>
      </c>
      <c r="J78" s="2">
        <f t="shared" si="15"/>
        <v>23.49782050926868</v>
      </c>
      <c r="K78" s="2">
        <f t="shared" si="21"/>
        <v>73.30595637249074</v>
      </c>
      <c r="L78" s="2">
        <f t="shared" si="22"/>
        <v>73.30595637249074</v>
      </c>
      <c r="M78" s="2">
        <f t="shared" si="23"/>
        <v>66.60581411532992</v>
      </c>
      <c r="N78" s="1">
        <f>N77</f>
        <v>10</v>
      </c>
      <c r="O78" s="1">
        <f>O77</f>
        <v>1</v>
      </c>
      <c r="P78" s="2">
        <f>D77*0.1913+(N77+O77)*0.36</f>
        <v>150.5719127449815</v>
      </c>
      <c r="Q78" s="2">
        <f t="shared" si="3"/>
        <v>409.9064628882196</v>
      </c>
      <c r="R78" s="1">
        <f t="shared" si="12"/>
        <v>4.177313633183835</v>
      </c>
      <c r="S78" s="1">
        <f>$S$3+(Q78-$Q$3)*(0.01)</f>
        <v>15.561328779825592</v>
      </c>
    </row>
    <row r="79" spans="1:19" ht="12">
      <c r="A79"/>
      <c r="B79" s="1">
        <v>76</v>
      </c>
      <c r="C79" s="2">
        <f t="shared" si="16"/>
        <v>868.1983454967883</v>
      </c>
      <c r="D79" s="2">
        <f t="shared" si="17"/>
        <v>772.3178711185649</v>
      </c>
      <c r="E79" s="2">
        <f t="shared" si="18"/>
        <v>783.2645399530826</v>
      </c>
      <c r="F79" s="2">
        <f t="shared" si="19"/>
        <v>37651.22006691946</v>
      </c>
      <c r="G79" s="2">
        <f t="shared" si="20"/>
        <v>1708.7223185081725</v>
      </c>
      <c r="H79" s="2">
        <f t="shared" si="13"/>
        <v>-1.1324507405827429</v>
      </c>
      <c r="I79" s="2">
        <f t="shared" si="14"/>
        <v>26.536579903164835</v>
      </c>
      <c r="J79" s="2">
        <f t="shared" si="15"/>
        <v>23.497936198592477</v>
      </c>
      <c r="K79" s="2">
        <f t="shared" si="21"/>
        <v>73.58908037249074</v>
      </c>
      <c r="L79" s="2">
        <f t="shared" si="22"/>
        <v>73.58908037249074</v>
      </c>
      <c r="M79" s="2">
        <f t="shared" si="23"/>
        <v>66.86819624946162</v>
      </c>
      <c r="N79" s="1">
        <f>N78</f>
        <v>10</v>
      </c>
      <c r="O79" s="1">
        <f>O78</f>
        <v>1</v>
      </c>
      <c r="P79" s="2">
        <f>D78*0.1913+(N78+O78)*0.36</f>
        <v>151.1381607449815</v>
      </c>
      <c r="Q79" s="2">
        <f t="shared" si="3"/>
        <v>409.5275214607492</v>
      </c>
      <c r="R79" s="1">
        <f t="shared" si="12"/>
        <v>4.177390312758877</v>
      </c>
      <c r="S79" s="1">
        <f>$S$3+(Q79-$Q$3)*(0.01)</f>
        <v>15.557539365550888</v>
      </c>
    </row>
    <row r="80" spans="1:19" ht="12">
      <c r="A80"/>
      <c r="B80" s="1">
        <v>77</v>
      </c>
      <c r="C80" s="2">
        <f t="shared" si="16"/>
        <v>867.3850106331764</v>
      </c>
      <c r="D80" s="2">
        <f t="shared" si="17"/>
        <v>775.2778711185649</v>
      </c>
      <c r="E80" s="2">
        <f t="shared" si="18"/>
        <v>783.2582440854787</v>
      </c>
      <c r="F80" s="2">
        <f t="shared" si="19"/>
        <v>37652.358813527644</v>
      </c>
      <c r="G80" s="2">
        <f t="shared" si="20"/>
        <v>1715.4432026312018</v>
      </c>
      <c r="H80" s="2">
        <f t="shared" si="13"/>
        <v>-1.1216902206359691</v>
      </c>
      <c r="I80" s="2">
        <f t="shared" si="14"/>
        <v>26.537382491774284</v>
      </c>
      <c r="J80" s="2">
        <f t="shared" si="15"/>
        <v>23.49774732256436</v>
      </c>
      <c r="K80" s="2">
        <f t="shared" si="21"/>
        <v>73.87220437249074</v>
      </c>
      <c r="L80" s="2">
        <f t="shared" si="22"/>
        <v>73.87220437249074</v>
      </c>
      <c r="M80" s="2">
        <f t="shared" si="23"/>
        <v>67.13142808838982</v>
      </c>
      <c r="N80" s="1">
        <f>N79</f>
        <v>10</v>
      </c>
      <c r="O80" s="1">
        <f>O79</f>
        <v>1</v>
      </c>
      <c r="P80" s="2">
        <f>D79*0.1913+(N79+O79)*0.36</f>
        <v>151.70440874498146</v>
      </c>
      <c r="Q80" s="2">
        <f t="shared" si="3"/>
        <v>409.1438729401775</v>
      </c>
      <c r="R80" s="1">
        <f t="shared" si="12"/>
        <v>4.1774108797497735</v>
      </c>
      <c r="S80" s="1">
        <f>$S$3+(Q80-$Q$3)*(0.01)</f>
        <v>15.553702880345172</v>
      </c>
    </row>
    <row r="81" spans="1:19" ht="12">
      <c r="A81"/>
      <c r="B81" s="1">
        <v>78</v>
      </c>
      <c r="C81" s="2">
        <f t="shared" si="16"/>
        <v>866.5625441284395</v>
      </c>
      <c r="D81" s="2">
        <f t="shared" si="17"/>
        <v>778.237871118565</v>
      </c>
      <c r="E81" s="2">
        <f t="shared" si="18"/>
        <v>783.2421585955749</v>
      </c>
      <c r="F81" s="2">
        <f t="shared" si="19"/>
        <v>37653.49658923818</v>
      </c>
      <c r="G81" s="2">
        <f t="shared" si="20"/>
        <v>1722.1839789153028</v>
      </c>
      <c r="H81" s="2">
        <f t="shared" si="13"/>
        <v>-1.1109384737715284</v>
      </c>
      <c r="I81" s="2">
        <f t="shared" si="14"/>
        <v>26.53818439609507</v>
      </c>
      <c r="J81" s="2">
        <f t="shared" si="15"/>
        <v>23.497264757867246</v>
      </c>
      <c r="K81" s="2">
        <f t="shared" si="21"/>
        <v>74.15532837249074</v>
      </c>
      <c r="L81" s="2">
        <f t="shared" si="22"/>
        <v>74.15532837249074</v>
      </c>
      <c r="M81" s="2">
        <f t="shared" si="23"/>
        <v>67.39547482337333</v>
      </c>
      <c r="N81" s="1">
        <f>N80</f>
        <v>10</v>
      </c>
      <c r="O81" s="1">
        <f>O80</f>
        <v>1</v>
      </c>
      <c r="P81" s="2">
        <f>D80*0.1913+(N80+O80)*0.36</f>
        <v>152.27065674498147</v>
      </c>
      <c r="Q81" s="2">
        <f t="shared" si="3"/>
        <v>408.7559170417167</v>
      </c>
      <c r="R81" s="1">
        <f t="shared" si="12"/>
        <v>4.17737730178922</v>
      </c>
      <c r="S81" s="1">
        <f>$S$3+(Q81-$Q$3)*(0.01)</f>
        <v>15.549823321360563</v>
      </c>
    </row>
    <row r="82" spans="1:19" ht="12">
      <c r="A82">
        <v>2070</v>
      </c>
      <c r="B82" s="1">
        <v>79</v>
      </c>
      <c r="C82" s="2">
        <f t="shared" si="16"/>
        <v>865.7317521055506</v>
      </c>
      <c r="D82" s="2">
        <f t="shared" si="17"/>
        <v>781.1978711185649</v>
      </c>
      <c r="E82" s="2">
        <f t="shared" si="18"/>
        <v>783.216639405785</v>
      </c>
      <c r="F82" s="2">
        <f t="shared" si="19"/>
        <v>37654.63304690175</v>
      </c>
      <c r="G82" s="2">
        <f t="shared" si="20"/>
        <v>1728.94383246442</v>
      </c>
      <c r="H82" s="2">
        <f t="shared" si="13"/>
        <v>-1.1002015026635414</v>
      </c>
      <c r="I82" s="2">
        <f t="shared" si="14"/>
        <v>26.538985371456352</v>
      </c>
      <c r="J82" s="2">
        <f t="shared" si="15"/>
        <v>23.49649918217355</v>
      </c>
      <c r="K82" s="2">
        <f t="shared" si="21"/>
        <v>74.43845237249074</v>
      </c>
      <c r="L82" s="2">
        <f t="shared" si="22"/>
        <v>74.43845237249074</v>
      </c>
      <c r="M82" s="2">
        <f t="shared" si="23"/>
        <v>67.66030307163496</v>
      </c>
      <c r="N82" s="1">
        <f>N81</f>
        <v>10</v>
      </c>
      <c r="O82" s="1">
        <f>O81</f>
        <v>1</v>
      </c>
      <c r="P82" s="2">
        <f>D81*0.1913+(N81+O81)*0.36</f>
        <v>152.8369047449815</v>
      </c>
      <c r="Q82" s="2">
        <f t="shared" si="3"/>
        <v>408.3640340120522</v>
      </c>
      <c r="R82" s="1">
        <f t="shared" si="12"/>
        <v>4.177291512509733</v>
      </c>
      <c r="S82" s="1">
        <f>$S$3+(Q82-$Q$3)*(0.01)</f>
        <v>15.545904491063919</v>
      </c>
    </row>
    <row r="83" spans="1:19" ht="12">
      <c r="A83"/>
      <c r="B83" s="1">
        <v>80</v>
      </c>
      <c r="C83" s="2">
        <f t="shared" si="16"/>
        <v>864.8934013020312</v>
      </c>
      <c r="D83" s="2">
        <f t="shared" si="17"/>
        <v>784.157871118565</v>
      </c>
      <c r="E83" s="2">
        <f t="shared" si="18"/>
        <v>783.1820355852216</v>
      </c>
      <c r="F83" s="2">
        <f t="shared" si="19"/>
        <v>37655.76785222498</v>
      </c>
      <c r="G83" s="2">
        <f t="shared" si="20"/>
        <v>1735.7219817652758</v>
      </c>
      <c r="H83" s="2">
        <f t="shared" si="13"/>
        <v>-1.089484876224128</v>
      </c>
      <c r="I83" s="2">
        <f t="shared" si="14"/>
        <v>26.539785182248163</v>
      </c>
      <c r="J83" s="2">
        <f t="shared" si="15"/>
        <v>23.495461067556647</v>
      </c>
      <c r="K83" s="2">
        <f t="shared" si="21"/>
        <v>74.72157637249074</v>
      </c>
      <c r="L83" s="2">
        <f t="shared" si="22"/>
        <v>74.72157637249074</v>
      </c>
      <c r="M83" s="2">
        <f t="shared" si="23"/>
        <v>67.9258808179459</v>
      </c>
      <c r="N83" s="1">
        <f>N82</f>
        <v>10</v>
      </c>
      <c r="O83" s="1">
        <f>O82</f>
        <v>1</v>
      </c>
      <c r="P83" s="2">
        <f>D82*0.1913+(N82+O82)*0.36</f>
        <v>153.40315274498147</v>
      </c>
      <c r="Q83" s="2">
        <f t="shared" si="3"/>
        <v>407.96858551982604</v>
      </c>
      <c r="R83" s="1">
        <f t="shared" si="12"/>
        <v>4.177155410164187</v>
      </c>
      <c r="S83" s="1">
        <f>$S$3+(Q83-$Q$3)*(0.01)</f>
        <v>15.541950006141656</v>
      </c>
    </row>
    <row r="84" spans="1:19" ht="12">
      <c r="A84"/>
      <c r="B84" s="1">
        <v>81</v>
      </c>
      <c r="C84" s="2">
        <f t="shared" si="16"/>
        <v>864.0482208712622</v>
      </c>
      <c r="D84" s="2">
        <f t="shared" si="17"/>
        <v>787.1178711185651</v>
      </c>
      <c r="E84" s="2">
        <f t="shared" si="18"/>
        <v>783.1386891659729</v>
      </c>
      <c r="F84" s="2">
        <f t="shared" si="19"/>
        <v>37656.90068352045</v>
      </c>
      <c r="G84" s="2">
        <f t="shared" si="20"/>
        <v>1742.5176773198207</v>
      </c>
      <c r="H84" s="2">
        <f t="shared" si="13"/>
        <v>-1.0787937560705239</v>
      </c>
      <c r="I84" s="2">
        <f t="shared" si="14"/>
        <v>26.54058360174521</v>
      </c>
      <c r="J84" s="2">
        <f t="shared" si="15"/>
        <v>23.494160674979184</v>
      </c>
      <c r="K84" s="2">
        <f t="shared" si="21"/>
        <v>75.00470037249076</v>
      </c>
      <c r="L84" s="2">
        <f t="shared" si="22"/>
        <v>75.00470037249076</v>
      </c>
      <c r="M84" s="2">
        <f t="shared" si="23"/>
        <v>68.19217735860326</v>
      </c>
      <c r="N84" s="1">
        <f>N83</f>
        <v>10</v>
      </c>
      <c r="O84" s="1">
        <f>O83</f>
        <v>1</v>
      </c>
      <c r="P84" s="2">
        <f>D83*0.1913+(N83+O83)*0.36</f>
        <v>153.9694007449815</v>
      </c>
      <c r="Q84" s="2">
        <f t="shared" si="3"/>
        <v>407.56991550531234</v>
      </c>
      <c r="R84" s="1">
        <f t="shared" si="12"/>
        <v>4.176970856454515</v>
      </c>
      <c r="S84" s="1">
        <f>$S$3+(Q84-$Q$3)*(0.01)</f>
        <v>15.53796330599652</v>
      </c>
    </row>
    <row r="85" spans="1:19" ht="12">
      <c r="A85"/>
      <c r="B85" s="1">
        <v>82</v>
      </c>
      <c r="C85" s="2">
        <f t="shared" si="16"/>
        <v>863.1969041013043</v>
      </c>
      <c r="D85" s="2">
        <f t="shared" si="17"/>
        <v>790.077871118565</v>
      </c>
      <c r="E85" s="2">
        <f t="shared" si="18"/>
        <v>783.0869349923548</v>
      </c>
      <c r="F85" s="2">
        <f t="shared" si="19"/>
        <v>37658.031231450135</v>
      </c>
      <c r="G85" s="2">
        <f t="shared" si="20"/>
        <v>1749.3302003337083</v>
      </c>
      <c r="H85" s="2">
        <f t="shared" si="13"/>
        <v>-1.0681329214526598</v>
      </c>
      <c r="I85" s="2">
        <f t="shared" si="14"/>
        <v>26.541380411926056</v>
      </c>
      <c r="J85" s="2">
        <f t="shared" si="15"/>
        <v>23.492608049770645</v>
      </c>
      <c r="K85" s="2">
        <f t="shared" si="21"/>
        <v>75.28782437249076</v>
      </c>
      <c r="L85" s="2">
        <f t="shared" si="22"/>
        <v>75.28782437249076</v>
      </c>
      <c r="M85" s="2">
        <f t="shared" si="23"/>
        <v>68.45916324770245</v>
      </c>
      <c r="N85" s="1">
        <f>N84</f>
        <v>10</v>
      </c>
      <c r="O85" s="1">
        <f>O84</f>
        <v>1</v>
      </c>
      <c r="P85" s="2">
        <f>D84*0.1913+(N84+O84)*0.36</f>
        <v>154.5356487449815</v>
      </c>
      <c r="Q85" s="2">
        <f t="shared" si="3"/>
        <v>407.1683509911813</v>
      </c>
      <c r="R85" s="1">
        <f t="shared" si="12"/>
        <v>4.176739675551856</v>
      </c>
      <c r="S85" s="1">
        <f>$S$3+(Q85-$Q$3)*(0.01)</f>
        <v>15.53394766085521</v>
      </c>
    </row>
    <row r="86" spans="1:19" ht="12">
      <c r="A86"/>
      <c r="B86" s="1">
        <v>83</v>
      </c>
      <c r="C86" s="2">
        <f t="shared" si="16"/>
        <v>862.3401100550634</v>
      </c>
      <c r="D86" s="2">
        <f t="shared" si="17"/>
        <v>793.037871118565</v>
      </c>
      <c r="E86" s="2">
        <f t="shared" si="18"/>
        <v>783.027100600411</v>
      </c>
      <c r="F86" s="2">
        <f t="shared" si="19"/>
        <v>37659.15919876353</v>
      </c>
      <c r="G86" s="2">
        <f t="shared" si="20"/>
        <v>1756.1588614584966</v>
      </c>
      <c r="H86" s="2">
        <f t="shared" si="13"/>
        <v>-1.0575067927286985</v>
      </c>
      <c r="I86" s="2">
        <f t="shared" si="14"/>
        <v>26.54217540328854</v>
      </c>
      <c r="J86" s="2">
        <f t="shared" si="15"/>
        <v>23.49081301801233</v>
      </c>
      <c r="K86" s="2">
        <f t="shared" si="21"/>
        <v>75.57094837249075</v>
      </c>
      <c r="L86" s="2">
        <f t="shared" si="22"/>
        <v>75.57094837249075</v>
      </c>
      <c r="M86" s="2">
        <f t="shared" si="23"/>
        <v>68.72681024561055</v>
      </c>
      <c r="N86" s="1">
        <f>N85</f>
        <v>10</v>
      </c>
      <c r="O86" s="1">
        <f>O85</f>
        <v>1</v>
      </c>
      <c r="P86" s="2">
        <f>D85*0.1913+(N85+O85)*0.36</f>
        <v>155.10189674498147</v>
      </c>
      <c r="Q86" s="2">
        <f t="shared" si="3"/>
        <v>406.76420285616194</v>
      </c>
      <c r="R86" s="1">
        <f t="shared" si="12"/>
        <v>4.176463653292559</v>
      </c>
      <c r="S86" s="1">
        <f>$S$3+(Q86-$Q$3)*(0.01)</f>
        <v>15.529906179505016</v>
      </c>
    </row>
    <row r="87" spans="1:19" ht="12">
      <c r="A87"/>
      <c r="B87" s="1">
        <v>84</v>
      </c>
      <c r="C87" s="2">
        <f t="shared" si="16"/>
        <v>861.4784651354546</v>
      </c>
      <c r="D87" s="2">
        <f t="shared" si="17"/>
        <v>795.997871118565</v>
      </c>
      <c r="E87" s="2">
        <f t="shared" si="18"/>
        <v>782.9595061251233</v>
      </c>
      <c r="F87" s="2">
        <f t="shared" si="19"/>
        <v>37660.28430003155</v>
      </c>
      <c r="G87" s="2">
        <f t="shared" si="20"/>
        <v>1763.0029995853768</v>
      </c>
      <c r="H87" s="2">
        <f t="shared" si="13"/>
        <v>-1.0469194534710837</v>
      </c>
      <c r="I87" s="2">
        <f t="shared" si="14"/>
        <v>26.542968374662234</v>
      </c>
      <c r="J87" s="2">
        <f t="shared" si="15"/>
        <v>23.4887851837537</v>
      </c>
      <c r="K87" s="2">
        <f t="shared" si="21"/>
        <v>75.85407237249075</v>
      </c>
      <c r="L87" s="2">
        <f t="shared" si="22"/>
        <v>75.85407237249075</v>
      </c>
      <c r="M87" s="2">
        <f t="shared" si="23"/>
        <v>68.99509126955068</v>
      </c>
      <c r="N87" s="1">
        <f>N86</f>
        <v>10</v>
      </c>
      <c r="O87" s="1">
        <f>O86</f>
        <v>1</v>
      </c>
      <c r="P87" s="2">
        <f>D86*0.1913+(N86+O86)*0.36</f>
        <v>155.6681447449815</v>
      </c>
      <c r="Q87" s="2">
        <f t="shared" si="3"/>
        <v>406.35776657332764</v>
      </c>
      <c r="R87" s="1">
        <f t="shared" si="12"/>
        <v>4.176144536535525</v>
      </c>
      <c r="S87" s="1">
        <f>$S$3+(Q87-$Q$3)*(0.01)</f>
        <v>15.525841816676673</v>
      </c>
    </row>
    <row r="88" spans="1:19" ht="12">
      <c r="A88"/>
      <c r="B88" s="1">
        <v>85</v>
      </c>
      <c r="C88" s="2">
        <f t="shared" si="16"/>
        <v>860.6125645790435</v>
      </c>
      <c r="D88" s="2">
        <f t="shared" si="17"/>
        <v>798.957871118565</v>
      </c>
      <c r="E88" s="2">
        <f t="shared" si="18"/>
        <v>782.8844642329674</v>
      </c>
      <c r="F88" s="2">
        <f t="shared" si="19"/>
        <v>37661.406261377175</v>
      </c>
      <c r="G88" s="2">
        <f t="shared" si="20"/>
        <v>1769.8619806883169</v>
      </c>
      <c r="H88" s="2">
        <f t="shared" si="13"/>
        <v>-1.0363746712810142</v>
      </c>
      <c r="I88" s="2">
        <f t="shared" si="14"/>
        <v>26.543759133018632</v>
      </c>
      <c r="J88" s="2">
        <f t="shared" si="15"/>
        <v>23.486533926989022</v>
      </c>
      <c r="K88" s="2">
        <f t="shared" si="21"/>
        <v>76.13719637249075</v>
      </c>
      <c r="L88" s="2">
        <f t="shared" si="22"/>
        <v>76.13719637249075</v>
      </c>
      <c r="M88" s="2">
        <f t="shared" si="23"/>
        <v>69.26398034621049</v>
      </c>
      <c r="N88" s="1">
        <f>N87</f>
        <v>10</v>
      </c>
      <c r="O88" s="1">
        <f>O87</f>
        <v>1</v>
      </c>
      <c r="P88" s="2">
        <f>D87*0.1913+(N87+O87)*0.36</f>
        <v>156.23439274498148</v>
      </c>
      <c r="Q88" s="2">
        <f t="shared" si="3"/>
        <v>405.9493229146431</v>
      </c>
      <c r="R88" s="1">
        <f t="shared" si="12"/>
        <v>4.175784032667324</v>
      </c>
      <c r="S88" s="1">
        <f>$S$3+(Q88-$Q$3)*(0.01)</f>
        <v>15.521757380089827</v>
      </c>
    </row>
    <row r="89" spans="1:19" ht="12">
      <c r="A89"/>
      <c r="B89" s="1">
        <v>86</v>
      </c>
      <c r="C89" s="2">
        <f t="shared" si="16"/>
        <v>859.7429738814822</v>
      </c>
      <c r="D89" s="2">
        <f t="shared" si="17"/>
        <v>801.917871118565</v>
      </c>
      <c r="E89" s="2">
        <f t="shared" si="18"/>
        <v>782.8022800776106</v>
      </c>
      <c r="F89" s="2">
        <f t="shared" si="19"/>
        <v>37662.52482020381</v>
      </c>
      <c r="G89" s="2">
        <f t="shared" si="20"/>
        <v>1776.7351967145971</v>
      </c>
      <c r="H89" s="2">
        <f t="shared" si="13"/>
        <v>-1.0258759173849543</v>
      </c>
      <c r="I89" s="2">
        <f t="shared" si="14"/>
        <v>26.544547493279648</v>
      </c>
      <c r="J89" s="2">
        <f t="shared" si="15"/>
        <v>23.484068402328315</v>
      </c>
      <c r="K89" s="2">
        <f t="shared" si="21"/>
        <v>76.42032037249075</v>
      </c>
      <c r="L89" s="2">
        <f t="shared" si="22"/>
        <v>76.42032037249075</v>
      </c>
      <c r="M89" s="2">
        <f t="shared" si="23"/>
        <v>69.53345256629224</v>
      </c>
      <c r="N89" s="1">
        <f>N88</f>
        <v>10</v>
      </c>
      <c r="O89" s="1">
        <f>O88</f>
        <v>1</v>
      </c>
      <c r="P89" s="2">
        <f>D88*0.1913+(N88+O88)*0.36</f>
        <v>156.80064074498148</v>
      </c>
      <c r="Q89" s="2">
        <f t="shared" si="3"/>
        <v>405.53913862334065</v>
      </c>
      <c r="R89" s="1">
        <f t="shared" si="12"/>
        <v>4.175383809242493</v>
      </c>
      <c r="S89" s="1">
        <f>$S$3+(Q89-$Q$3)*(0.01)</f>
        <v>15.517655537176802</v>
      </c>
    </row>
    <row r="90" spans="1:19" ht="12">
      <c r="A90"/>
      <c r="B90" s="1">
        <v>87</v>
      </c>
      <c r="C90" s="2">
        <f t="shared" si="16"/>
        <v>858.8702301578987</v>
      </c>
      <c r="D90" s="2">
        <f t="shared" si="17"/>
        <v>804.8778711185649</v>
      </c>
      <c r="E90" s="2">
        <f t="shared" si="18"/>
        <v>782.7132512767045</v>
      </c>
      <c r="F90" s="2">
        <f t="shared" si="19"/>
        <v>37663.639724922105</v>
      </c>
      <c r="G90" s="2">
        <f t="shared" si="20"/>
        <v>1783.6220645207957</v>
      </c>
      <c r="H90" s="2">
        <f t="shared" si="13"/>
        <v>-1.0154263850825904</v>
      </c>
      <c r="I90" s="2">
        <f t="shared" si="14"/>
        <v>26.5453332781251</v>
      </c>
      <c r="J90" s="2">
        <f t="shared" si="15"/>
        <v>23.48139753830113</v>
      </c>
      <c r="K90" s="2">
        <f t="shared" si="21"/>
        <v>76.70344437249075</v>
      </c>
      <c r="L90" s="2">
        <f t="shared" si="22"/>
        <v>76.70344437249075</v>
      </c>
      <c r="M90" s="2">
        <f t="shared" si="23"/>
        <v>69.80348404092473</v>
      </c>
      <c r="N90" s="1">
        <f>N89</f>
        <v>10</v>
      </c>
      <c r="O90" s="1">
        <f>O89</f>
        <v>1</v>
      </c>
      <c r="P90" s="2">
        <f>D89*0.1913+(N89+O89)*0.36</f>
        <v>157.36688874498148</v>
      </c>
      <c r="Q90" s="2">
        <f t="shared" si="3"/>
        <v>405.1274670556126</v>
      </c>
      <c r="R90" s="1">
        <f t="shared" si="12"/>
        <v>4.1749454937472565</v>
      </c>
      <c r="S90" s="1">
        <f>$S$3+(Q90-$Q$3)*(0.01)</f>
        <v>15.513538821499523</v>
      </c>
    </row>
    <row r="91" spans="1:19" ht="12">
      <c r="A91"/>
      <c r="B91" s="1">
        <v>88</v>
      </c>
      <c r="C91" s="2">
        <f t="shared" si="16"/>
        <v>857.9948434412502</v>
      </c>
      <c r="D91" s="2">
        <f t="shared" si="17"/>
        <v>807.837871118565</v>
      </c>
      <c r="E91" s="2">
        <f t="shared" si="18"/>
        <v>782.6176679078637</v>
      </c>
      <c r="F91" s="2">
        <f t="shared" si="19"/>
        <v>37664.750734676025</v>
      </c>
      <c r="G91" s="2">
        <f t="shared" si="20"/>
        <v>1790.5220248523617</v>
      </c>
      <c r="H91" s="2">
        <f t="shared" si="13"/>
        <v>-1.005029007111819</v>
      </c>
      <c r="I91" s="2">
        <f t="shared" si="14"/>
        <v>26.54611631779966</v>
      </c>
      <c r="J91" s="2">
        <f t="shared" si="15"/>
        <v>23.47853003723591</v>
      </c>
      <c r="K91" s="2">
        <f t="shared" si="21"/>
        <v>76.98656837249075</v>
      </c>
      <c r="L91" s="2">
        <f t="shared" si="22"/>
        <v>76.98656837249075</v>
      </c>
      <c r="M91" s="2">
        <f t="shared" si="23"/>
        <v>70.07405185986076</v>
      </c>
      <c r="N91" s="1">
        <f>N90</f>
        <v>10</v>
      </c>
      <c r="O91" s="1">
        <f>O90</f>
        <v>1</v>
      </c>
      <c r="P91" s="2">
        <f>D90*0.1913+(N90+O90)*0.36</f>
        <v>157.93313674498148</v>
      </c>
      <c r="Q91" s="2">
        <f t="shared" si="3"/>
        <v>404.7145487930425</v>
      </c>
      <c r="R91" s="1">
        <f t="shared" si="12"/>
        <v>4.174470673475757</v>
      </c>
      <c r="S91" s="1">
        <f>$S$3+(Q91-$Q$3)*(0.01)</f>
        <v>15.509409638873821</v>
      </c>
    </row>
    <row r="92" spans="1:19" ht="12">
      <c r="A92">
        <v>2080</v>
      </c>
      <c r="B92" s="1">
        <v>89</v>
      </c>
      <c r="C92" s="2">
        <f t="shared" si="16"/>
        <v>857.1172979215085</v>
      </c>
      <c r="D92" s="2">
        <f t="shared" si="17"/>
        <v>810.7978711185649</v>
      </c>
      <c r="E92" s="2">
        <f t="shared" si="18"/>
        <v>782.5158125220636</v>
      </c>
      <c r="F92" s="2">
        <f t="shared" si="19"/>
        <v>37665.85761906894</v>
      </c>
      <c r="G92" s="2">
        <f t="shared" si="20"/>
        <v>1797.434541364992</v>
      </c>
      <c r="H92" s="2">
        <f t="shared" si="13"/>
        <v>-0.9946864719925983</v>
      </c>
      <c r="I92" s="2">
        <f t="shared" si="14"/>
        <v>26.54689644991979</v>
      </c>
      <c r="J92" s="2">
        <f t="shared" si="15"/>
        <v>23.475474375661907</v>
      </c>
      <c r="K92" s="2">
        <f t="shared" si="21"/>
        <v>77.26969237249075</v>
      </c>
      <c r="L92" s="2">
        <f t="shared" si="22"/>
        <v>77.26969237249075</v>
      </c>
      <c r="M92" s="2">
        <f t="shared" si="23"/>
        <v>70.34513405138715</v>
      </c>
      <c r="N92" s="1">
        <f>N91</f>
        <v>10</v>
      </c>
      <c r="O92" s="1">
        <f>O91</f>
        <v>1</v>
      </c>
      <c r="P92" s="2">
        <f>D91*0.1913+(N91+O91)*0.36</f>
        <v>158.49938474498148</v>
      </c>
      <c r="Q92" s="2">
        <f t="shared" si="3"/>
        <v>404.30061222712663</v>
      </c>
      <c r="R92" s="1">
        <f t="shared" si="12"/>
        <v>4.173960895508607</v>
      </c>
      <c r="S92" s="1">
        <f>$S$3+(Q92-$Q$3)*(0.01)</f>
        <v>15.505270273214663</v>
      </c>
    </row>
    <row r="93" spans="1:19" ht="12">
      <c r="A93"/>
      <c r="B93" s="1">
        <v>90</v>
      </c>
      <c r="C93" s="2">
        <f t="shared" si="16"/>
        <v>856.2380531284123</v>
      </c>
      <c r="D93" s="2">
        <f t="shared" si="17"/>
        <v>813.7578711185648</v>
      </c>
      <c r="E93" s="2">
        <f t="shared" si="18"/>
        <v>782.4079601728056</v>
      </c>
      <c r="F93" s="2">
        <f t="shared" si="19"/>
        <v>37666.96015789019</v>
      </c>
      <c r="G93" s="2">
        <f t="shared" si="20"/>
        <v>1804.3590996860955</v>
      </c>
      <c r="H93" s="2">
        <f t="shared" si="13"/>
        <v>-0.9844012394080892</v>
      </c>
      <c r="I93" s="2">
        <f t="shared" si="14"/>
        <v>26.54767351928101</v>
      </c>
      <c r="J93" s="2">
        <f t="shared" si="15"/>
        <v>23.472238805184165</v>
      </c>
      <c r="K93" s="2">
        <f t="shared" si="21"/>
        <v>77.55281637249074</v>
      </c>
      <c r="L93" s="2">
        <f t="shared" si="22"/>
        <v>77.55281637249074</v>
      </c>
      <c r="M93" s="2">
        <f t="shared" si="23"/>
        <v>70.6167095438771</v>
      </c>
      <c r="N93" s="1">
        <f>N92</f>
        <v>10</v>
      </c>
      <c r="O93" s="1">
        <f>O92</f>
        <v>1</v>
      </c>
      <c r="P93" s="2">
        <f>D92*0.1913+(N92+O92)*0.36</f>
        <v>159.06563274498149</v>
      </c>
      <c r="Q93" s="2">
        <f t="shared" si="3"/>
        <v>403.8858741171756</v>
      </c>
      <c r="R93" s="1">
        <f t="shared" si="12"/>
        <v>4.1734176667843395</v>
      </c>
      <c r="S93" s="1">
        <f>$S$3+(Q93-$Q$3)*(0.01)</f>
        <v>15.501122892115152</v>
      </c>
    </row>
    <row r="94" spans="1:19" ht="12">
      <c r="A94"/>
      <c r="B94" s="1">
        <v>91</v>
      </c>
      <c r="C94" s="2">
        <f t="shared" si="16"/>
        <v>855.3575450603905</v>
      </c>
      <c r="D94" s="2">
        <f t="shared" si="17"/>
        <v>816.7178711185649</v>
      </c>
      <c r="E94" s="2">
        <f t="shared" si="18"/>
        <v>782.2943784595262</v>
      </c>
      <c r="F94" s="2">
        <f t="shared" si="19"/>
        <v>37668.05814084288</v>
      </c>
      <c r="G94" s="2">
        <f t="shared" si="20"/>
        <v>1811.2952065147092</v>
      </c>
      <c r="H94" s="2">
        <f t="shared" si="13"/>
        <v>-0.9741755546781906</v>
      </c>
      <c r="I94" s="2">
        <f t="shared" si="14"/>
        <v>26.54844737766606</v>
      </c>
      <c r="J94" s="2">
        <f t="shared" si="15"/>
        <v>23.468831353785784</v>
      </c>
      <c r="K94" s="2">
        <f t="shared" si="21"/>
        <v>77.83594037249074</v>
      </c>
      <c r="L94" s="2">
        <f t="shared" si="22"/>
        <v>77.83594037249074</v>
      </c>
      <c r="M94" s="2">
        <f t="shared" si="23"/>
        <v>70.88875812891747</v>
      </c>
      <c r="N94" s="1">
        <f>N93</f>
        <v>10</v>
      </c>
      <c r="O94" s="1">
        <f>O93</f>
        <v>1</v>
      </c>
      <c r="P94" s="2">
        <f>D93*0.1913+(N93+O93)*0.36</f>
        <v>159.63188074498146</v>
      </c>
      <c r="Q94" s="2">
        <f t="shared" si="3"/>
        <v>403.4705401228257</v>
      </c>
      <c r="R94" s="1">
        <f t="shared" si="12"/>
        <v>4.172842454254963</v>
      </c>
      <c r="S94" s="1">
        <f>$S$3+(Q94-$Q$3)*(0.01)</f>
        <v>15.496969552171654</v>
      </c>
    </row>
    <row r="95" spans="1:19" ht="12">
      <c r="A95"/>
      <c r="B95" s="1">
        <v>92</v>
      </c>
      <c r="C95" s="2">
        <f t="shared" si="16"/>
        <v>854.4761872621392</v>
      </c>
      <c r="D95" s="2">
        <f t="shared" si="17"/>
        <v>819.6778711185648</v>
      </c>
      <c r="E95" s="2">
        <f t="shared" si="18"/>
        <v>782.1753275838298</v>
      </c>
      <c r="F95" s="2">
        <f t="shared" si="19"/>
        <v>37669.15136727325</v>
      </c>
      <c r="G95" s="2">
        <f t="shared" si="20"/>
        <v>1818.2423887582825</v>
      </c>
      <c r="H95" s="2">
        <f t="shared" si="13"/>
        <v>-0.9640114623774586</v>
      </c>
      <c r="I95" s="2">
        <f t="shared" si="14"/>
        <v>26.549217883654183</v>
      </c>
      <c r="J95" s="2">
        <f t="shared" si="15"/>
        <v>23.465259827514892</v>
      </c>
      <c r="K95" s="2">
        <f t="shared" si="21"/>
        <v>78.11906437249074</v>
      </c>
      <c r="L95" s="2">
        <f t="shared" si="22"/>
        <v>78.11906437249074</v>
      </c>
      <c r="M95" s="2">
        <f t="shared" si="23"/>
        <v>71.16126042594664</v>
      </c>
      <c r="N95" s="1">
        <f>N94</f>
        <v>10</v>
      </c>
      <c r="O95" s="1">
        <f>O94</f>
        <v>1</v>
      </c>
      <c r="P95" s="2">
        <f>D94*0.1913+(N94+O94)*0.36</f>
        <v>160.19812874498146</v>
      </c>
      <c r="Q95" s="2">
        <f t="shared" si="3"/>
        <v>403.0548053123298</v>
      </c>
      <c r="R95" s="1">
        <f t="shared" si="12"/>
        <v>4.172236685117473</v>
      </c>
      <c r="S95" s="1">
        <f>$S$3+(Q95-$Q$3)*(0.01)</f>
        <v>15.492812204066695</v>
      </c>
    </row>
    <row r="96" spans="1:19" ht="12">
      <c r="A96"/>
      <c r="B96" s="1">
        <v>93</v>
      </c>
      <c r="C96" s="2">
        <f t="shared" si="16"/>
        <v>853.5943718532176</v>
      </c>
      <c r="D96" s="2">
        <f t="shared" si="17"/>
        <v>822.6378711185648</v>
      </c>
      <c r="E96" s="2">
        <f t="shared" si="18"/>
        <v>782.0510604172291</v>
      </c>
      <c r="F96" s="2">
        <f t="shared" si="19"/>
        <v>37670.23964590222</v>
      </c>
      <c r="G96" s="2">
        <f t="shared" si="20"/>
        <v>1825.2001927048266</v>
      </c>
      <c r="H96" s="2">
        <f t="shared" si="13"/>
        <v>-0.953910819146513</v>
      </c>
      <c r="I96" s="2">
        <f t="shared" si="14"/>
        <v>26.549984902431884</v>
      </c>
      <c r="J96" s="2">
        <f t="shared" si="15"/>
        <v>23.461531812516874</v>
      </c>
      <c r="K96" s="2">
        <f t="shared" si="21"/>
        <v>78.40218837249073</v>
      </c>
      <c r="L96" s="2">
        <f t="shared" si="22"/>
        <v>78.40218837249073</v>
      </c>
      <c r="M96" s="2">
        <f t="shared" si="23"/>
        <v>71.43419784834101</v>
      </c>
      <c r="N96" s="1">
        <f>N95</f>
        <v>10</v>
      </c>
      <c r="O96" s="1">
        <f>O95</f>
        <v>1</v>
      </c>
      <c r="P96" s="2">
        <f>D95*0.1913+(N95+O95)*0.36</f>
        <v>160.76437674498146</v>
      </c>
      <c r="Q96" s="2">
        <f t="shared" si="3"/>
        <v>402.6388546477441</v>
      </c>
      <c r="R96" s="1">
        <f t="shared" si="12"/>
        <v>4.171601747113759</v>
      </c>
      <c r="S96" s="1">
        <f>$S$3+(Q96-$Q$3)*(0.01)</f>
        <v>15.488652697420838</v>
      </c>
    </row>
    <row r="97" spans="1:19" ht="12">
      <c r="A97"/>
      <c r="B97" s="1">
        <v>94</v>
      </c>
      <c r="C97" s="2">
        <f t="shared" si="16"/>
        <v>852.7124705099213</v>
      </c>
      <c r="D97" s="2">
        <f t="shared" si="17"/>
        <v>825.5978711185649</v>
      </c>
      <c r="E97" s="2">
        <f t="shared" si="18"/>
        <v>781.9218225791768</v>
      </c>
      <c r="F97" s="2">
        <f t="shared" si="19"/>
        <v>37671.32279455941</v>
      </c>
      <c r="G97" s="2">
        <f t="shared" si="20"/>
        <v>1832.1681832289762</v>
      </c>
      <c r="H97" s="2">
        <f t="shared" si="13"/>
        <v>-0.9438753057432602</v>
      </c>
      <c r="I97" s="2">
        <f t="shared" si="14"/>
        <v>26.550748305605474</v>
      </c>
      <c r="J97" s="2">
        <f t="shared" si="15"/>
        <v>23.457654677375302</v>
      </c>
      <c r="K97" s="2">
        <f t="shared" si="21"/>
        <v>78.68531237249074</v>
      </c>
      <c r="L97" s="2">
        <f t="shared" si="22"/>
        <v>78.68531237249074</v>
      </c>
      <c r="M97" s="2">
        <f t="shared" si="23"/>
        <v>71.70755257089087</v>
      </c>
      <c r="N97" s="1">
        <f>N96</f>
        <v>10</v>
      </c>
      <c r="O97" s="1">
        <f>O96</f>
        <v>1</v>
      </c>
      <c r="P97" s="2">
        <f>D96*0.1913+(N96+O96)*0.36</f>
        <v>161.33062474498146</v>
      </c>
      <c r="Q97" s="2">
        <f t="shared" si="3"/>
        <v>402.22286344807605</v>
      </c>
      <c r="R97" s="1">
        <f t="shared" si="12"/>
        <v>4.170938988891889</v>
      </c>
      <c r="S97" s="1">
        <f>$S$3+(Q97-$Q$3)*(0.01)</f>
        <v>15.484492785424157</v>
      </c>
    </row>
    <row r="98" spans="1:19" ht="12">
      <c r="A98"/>
      <c r="B98" s="1">
        <v>95</v>
      </c>
      <c r="C98" s="2">
        <f t="shared" si="16"/>
        <v>851.8308354025781</v>
      </c>
      <c r="D98" s="2">
        <f t="shared" si="17"/>
        <v>828.5578711185648</v>
      </c>
      <c r="E98" s="2">
        <f t="shared" si="18"/>
        <v>781.7878525242584</v>
      </c>
      <c r="F98" s="2">
        <f t="shared" si="19"/>
        <v>37672.40063992007</v>
      </c>
      <c r="G98" s="2">
        <f t="shared" si="20"/>
        <v>1839.145943030576</v>
      </c>
      <c r="H98" s="2">
        <f t="shared" si="13"/>
        <v>-0.933906438377597</v>
      </c>
      <c r="I98" s="2">
        <f t="shared" si="14"/>
        <v>26.551507971015667</v>
      </c>
      <c r="J98" s="2">
        <f t="shared" si="15"/>
        <v>23.453635575727752</v>
      </c>
      <c r="K98" s="2">
        <f t="shared" si="21"/>
        <v>78.96843637249074</v>
      </c>
      <c r="L98" s="2">
        <f t="shared" si="22"/>
        <v>78.96843637249074</v>
      </c>
      <c r="M98" s="2">
        <f t="shared" si="23"/>
        <v>71.9813074986084</v>
      </c>
      <c r="N98" s="1">
        <f>N97</f>
        <v>10</v>
      </c>
      <c r="O98" s="1">
        <f>O97</f>
        <v>1</v>
      </c>
      <c r="P98" s="2">
        <f>D97*0.1913+(N97+O97)*0.36</f>
        <v>161.89687274498147</v>
      </c>
      <c r="Q98" s="2">
        <f t="shared" si="3"/>
        <v>401.8069978314048</v>
      </c>
      <c r="R98" s="1">
        <f t="shared" si="12"/>
        <v>4.170249720422277</v>
      </c>
      <c r="S98" s="1">
        <f>$S$3+(Q98-$Q$3)*(0.01)</f>
        <v>15.480334129257445</v>
      </c>
    </row>
    <row r="99" spans="1:19" ht="12">
      <c r="A99"/>
      <c r="B99" s="1">
        <v>96</v>
      </c>
      <c r="C99" s="2">
        <f t="shared" si="16"/>
        <v>850.9498000903183</v>
      </c>
      <c r="D99" s="2">
        <f t="shared" si="17"/>
        <v>831.5178711185648</v>
      </c>
      <c r="E99" s="2">
        <f t="shared" si="18"/>
        <v>781.6493816375016</v>
      </c>
      <c r="F99" s="2">
        <f t="shared" si="19"/>
        <v>37673.47301724521</v>
      </c>
      <c r="G99" s="2">
        <f t="shared" si="20"/>
        <v>1846.1330719044583</v>
      </c>
      <c r="H99" s="2">
        <f t="shared" si="13"/>
        <v>-0.9240055793708886</v>
      </c>
      <c r="I99" s="2">
        <f t="shared" si="14"/>
        <v>26.552263782554423</v>
      </c>
      <c r="J99" s="2">
        <f t="shared" si="15"/>
        <v>23.44948144912505</v>
      </c>
      <c r="K99" s="2">
        <f t="shared" si="21"/>
        <v>79.25156037249073</v>
      </c>
      <c r="L99" s="2">
        <f t="shared" si="22"/>
        <v>79.25156037249073</v>
      </c>
      <c r="M99" s="2">
        <f t="shared" si="23"/>
        <v>72.25544623681375</v>
      </c>
      <c r="N99" s="1">
        <f>N98</f>
        <v>10</v>
      </c>
      <c r="O99" s="1">
        <f>O98</f>
        <v>1</v>
      </c>
      <c r="P99" s="2">
        <f>D98*0.1913+(N98+O98)*0.36</f>
        <v>162.46312074498144</v>
      </c>
      <c r="Q99" s="2">
        <f t="shared" si="3"/>
        <v>401.39141513694256</v>
      </c>
      <c r="R99" s="1">
        <f t="shared" si="12"/>
        <v>4.169535213462711</v>
      </c>
      <c r="S99" s="1">
        <f>$S$3+(Q99-$Q$3)*(0.01)</f>
        <v>15.476178302312823</v>
      </c>
    </row>
    <row r="100" spans="1:19" ht="12">
      <c r="A100"/>
      <c r="B100" s="1">
        <v>97</v>
      </c>
      <c r="C100" s="2">
        <f t="shared" si="16"/>
        <v>850.0696803752704</v>
      </c>
      <c r="D100" s="2">
        <f t="shared" si="17"/>
        <v>834.4778711185647</v>
      </c>
      <c r="E100" s="2">
        <f t="shared" si="18"/>
        <v>781.5066343368392</v>
      </c>
      <c r="F100" s="2">
        <f t="shared" si="19"/>
        <v>37674.539770125244</v>
      </c>
      <c r="G100" s="2">
        <f t="shared" si="20"/>
        <v>1853.1291860401354</v>
      </c>
      <c r="H100" s="2">
        <f t="shared" si="13"/>
        <v>-0.9141739471790834</v>
      </c>
      <c r="I100" s="2">
        <f t="shared" si="14"/>
        <v>26.553015629984273</v>
      </c>
      <c r="J100" s="2">
        <f t="shared" si="15"/>
        <v>23.445199030105176</v>
      </c>
      <c r="K100" s="2">
        <f t="shared" si="21"/>
        <v>79.53468437249073</v>
      </c>
      <c r="L100" s="2">
        <f t="shared" si="22"/>
        <v>79.53468437249073</v>
      </c>
      <c r="M100" s="2">
        <f t="shared" si="23"/>
        <v>72.5299530624464</v>
      </c>
      <c r="N100" s="1">
        <f>N99</f>
        <v>10</v>
      </c>
      <c r="O100" s="1">
        <f>O99</f>
        <v>1</v>
      </c>
      <c r="P100" s="2">
        <f>D99*0.1913+(N99+O99)*0.36</f>
        <v>163.02936874498147</v>
      </c>
      <c r="Q100" s="2">
        <f t="shared" si="3"/>
        <v>400.9762643279577</v>
      </c>
      <c r="R100" s="1">
        <f t="shared" si="12"/>
        <v>4.168796702066675</v>
      </c>
      <c r="S100" s="1">
        <f>$S$3+(Q100-$Q$3)*(0.01)</f>
        <v>15.472026794222973</v>
      </c>
    </row>
    <row r="101" spans="1:19" ht="12">
      <c r="A101"/>
      <c r="B101" s="1">
        <v>98</v>
      </c>
      <c r="C101" s="2">
        <f t="shared" si="16"/>
        <v>849.190775118047</v>
      </c>
      <c r="D101" s="2">
        <f t="shared" si="17"/>
        <v>837.4378711185648</v>
      </c>
      <c r="E101" s="2">
        <f t="shared" si="18"/>
        <v>781.3598281818307</v>
      </c>
      <c r="F101" s="2">
        <f t="shared" si="19"/>
        <v>37675.60075022743</v>
      </c>
      <c r="G101" s="2">
        <f t="shared" si="20"/>
        <v>1860.13391735018</v>
      </c>
      <c r="H101" s="2">
        <f t="shared" si="13"/>
        <v>-0.9044126258162168</v>
      </c>
      <c r="I101" s="2">
        <f t="shared" si="14"/>
        <v>26.553763408760293</v>
      </c>
      <c r="J101" s="2">
        <f t="shared" si="15"/>
        <v>23.44079484545492</v>
      </c>
      <c r="K101" s="2">
        <f t="shared" si="21"/>
        <v>79.81780837249073</v>
      </c>
      <c r="L101" s="2">
        <f t="shared" si="22"/>
        <v>79.81780837249073</v>
      </c>
      <c r="M101" s="2">
        <f t="shared" si="23"/>
        <v>72.80481289655181</v>
      </c>
      <c r="N101" s="1">
        <f>N100</f>
        <v>10</v>
      </c>
      <c r="O101" s="1">
        <f>O100</f>
        <v>1</v>
      </c>
      <c r="P101" s="2">
        <f>D100*0.1913+(N100+O100)*0.36</f>
        <v>163.59561674498144</v>
      </c>
      <c r="Q101" s="2">
        <f t="shared" si="3"/>
        <v>400.56168637643725</v>
      </c>
      <c r="R101" s="1">
        <f t="shared" si="12"/>
        <v>4.1680353831298085</v>
      </c>
      <c r="S101" s="1">
        <f>$S$3+(Q101-$Q$3)*(0.01)</f>
        <v>15.46788101470777</v>
      </c>
    </row>
    <row r="102" spans="1:19" ht="12">
      <c r="A102">
        <v>2090</v>
      </c>
      <c r="B102" s="1">
        <v>99</v>
      </c>
      <c r="C102" s="2">
        <f t="shared" si="16"/>
        <v>848.3133670162917</v>
      </c>
      <c r="D102" s="2">
        <f t="shared" si="17"/>
        <v>840.3978711185648</v>
      </c>
      <c r="E102" s="2">
        <f t="shared" si="18"/>
        <v>781.2091739878226</v>
      </c>
      <c r="F102" s="2">
        <f t="shared" si="19"/>
        <v>37676.655817047256</v>
      </c>
      <c r="G102" s="2">
        <f t="shared" si="20"/>
        <v>1867.146912826119</v>
      </c>
      <c r="H102" s="2">
        <f t="shared" si="13"/>
        <v>-0.8947225737129216</v>
      </c>
      <c r="I102" s="2">
        <f t="shared" si="14"/>
        <v>26.554507019854906</v>
      </c>
      <c r="J102" s="2">
        <f t="shared" si="15"/>
        <v>23.436275219634677</v>
      </c>
      <c r="K102" s="2">
        <f t="shared" si="21"/>
        <v>80.10093237249073</v>
      </c>
      <c r="L102" s="2">
        <f t="shared" si="22"/>
        <v>80.10093237249073</v>
      </c>
      <c r="M102" s="2">
        <f t="shared" si="23"/>
        <v>73.08001127789518</v>
      </c>
      <c r="N102" s="1">
        <f>N101</f>
        <v>10</v>
      </c>
      <c r="O102" s="1">
        <f>O101</f>
        <v>1</v>
      </c>
      <c r="P102" s="2">
        <f>D101*0.1913+(N101+O101)*0.36</f>
        <v>164.16186474498144</v>
      </c>
      <c r="Q102" s="2">
        <f t="shared" si="3"/>
        <v>400.14781463032625</v>
      </c>
      <c r="R102" s="1">
        <f t="shared" si="12"/>
        <v>4.167252416969764</v>
      </c>
      <c r="S102" s="1">
        <f>$S$3+(Q102-$Q$3)*(0.01)</f>
        <v>15.46374229724666</v>
      </c>
    </row>
    <row r="103" spans="1:19" ht="12">
      <c r="A103"/>
      <c r="B103" s="1">
        <v>100</v>
      </c>
      <c r="C103" s="2">
        <f t="shared" si="16"/>
        <v>847.4377233479834</v>
      </c>
      <c r="D103" s="2">
        <f t="shared" si="17"/>
        <v>843.3578711185647</v>
      </c>
      <c r="E103" s="2">
        <f t="shared" si="18"/>
        <v>781.054875944786</v>
      </c>
      <c r="F103" s="2">
        <f t="shared" si="19"/>
        <v>37677.704837664</v>
      </c>
      <c r="G103" s="2">
        <f t="shared" si="20"/>
        <v>1874.1678339207144</v>
      </c>
      <c r="H103" s="2">
        <f t="shared" si="13"/>
        <v>-0.8851046320426318</v>
      </c>
      <c r="I103" s="2">
        <f t="shared" si="14"/>
        <v>26.55524636958559</v>
      </c>
      <c r="J103" s="2">
        <f t="shared" si="15"/>
        <v>23.431646278343578</v>
      </c>
      <c r="K103" s="2">
        <f t="shared" si="21"/>
        <v>80.38405637249073</v>
      </c>
      <c r="L103" s="2">
        <f t="shared" si="22"/>
        <v>80.38405637249073</v>
      </c>
      <c r="M103" s="2">
        <f t="shared" si="23"/>
        <v>73.35553433765614</v>
      </c>
      <c r="N103" s="1">
        <f>N102</f>
        <v>10</v>
      </c>
      <c r="O103" s="1">
        <f>O102</f>
        <v>1</v>
      </c>
      <c r="P103" s="2">
        <f>D102*0.1913+(N102+O102)*0.36</f>
        <v>164.72811274498144</v>
      </c>
      <c r="Q103" s="2">
        <f t="shared" si="3"/>
        <v>399.73477516414306</v>
      </c>
      <c r="R103" s="1">
        <f t="shared" si="12"/>
        <v>4.166448927935054</v>
      </c>
      <c r="S103" s="1">
        <f>$S$3+(Q103-$Q$3)*(0.01)</f>
        <v>15.459611902584827</v>
      </c>
    </row>
    <row r="104" spans="1:19" ht="12">
      <c r="A104"/>
      <c r="B104" s="1">
        <v>101</v>
      </c>
      <c r="C104" s="2">
        <f t="shared" si="16"/>
        <v>846.5640966811061</v>
      </c>
      <c r="D104" s="2">
        <f t="shared" si="17"/>
        <v>846.3178711185648</v>
      </c>
      <c r="E104" s="2">
        <f t="shared" si="18"/>
        <v>780.8971317401355</v>
      </c>
      <c r="F104" s="2">
        <f t="shared" si="19"/>
        <v>37678.7476865007</v>
      </c>
      <c r="G104" s="2">
        <f t="shared" si="20"/>
        <v>1881.196355955549</v>
      </c>
      <c r="H104" s="2">
        <f t="shared" si="13"/>
        <v>-0.8755595325462748</v>
      </c>
      <c r="I104" s="2">
        <f t="shared" si="14"/>
        <v>26.555981369445693</v>
      </c>
      <c r="J104" s="2">
        <f t="shared" si="15"/>
        <v>23.426913952204064</v>
      </c>
      <c r="K104" s="2">
        <f t="shared" si="21"/>
        <v>80.66718037249073</v>
      </c>
      <c r="L104" s="2">
        <f t="shared" si="22"/>
        <v>80.66718037249073</v>
      </c>
      <c r="M104" s="2">
        <f t="shared" si="23"/>
        <v>73.63136877516006</v>
      </c>
      <c r="N104" s="1">
        <f>N103</f>
        <v>10</v>
      </c>
      <c r="O104" s="1">
        <f>O103</f>
        <v>1</v>
      </c>
      <c r="P104" s="2">
        <f>D103*0.1913+(N103+O103)*0.36</f>
        <v>165.29436074498145</v>
      </c>
      <c r="Q104" s="2">
        <f t="shared" si="3"/>
        <v>399.3226871137293</v>
      </c>
      <c r="R104" s="1">
        <f t="shared" si="12"/>
        <v>4.165626005038859</v>
      </c>
      <c r="S104" s="1">
        <f>$S$3+(Q104-$Q$3)*(0.01)</f>
        <v>15.45549102208069</v>
      </c>
    </row>
    <row r="105" spans="1:19" ht="12">
      <c r="A105"/>
      <c r="B105" s="1">
        <v>102</v>
      </c>
      <c r="C105" s="2">
        <f t="shared" si="16"/>
        <v>845.6927255512292</v>
      </c>
      <c r="D105" s="2">
        <f t="shared" si="17"/>
        <v>849.2778711185647</v>
      </c>
      <c r="E105" s="2">
        <f t="shared" si="18"/>
        <v>780.7361326848846</v>
      </c>
      <c r="F105" s="2">
        <f t="shared" si="19"/>
        <v>37679.78424508849</v>
      </c>
      <c r="G105" s="2">
        <f t="shared" si="20"/>
        <v>1888.2321675528797</v>
      </c>
      <c r="H105" s="2">
        <f t="shared" si="13"/>
        <v>-0.8660879048845936</v>
      </c>
      <c r="I105" s="2">
        <f t="shared" si="14"/>
        <v>26.55671193593837</v>
      </c>
      <c r="J105" s="2">
        <f t="shared" si="15"/>
        <v>23.42208398054654</v>
      </c>
      <c r="K105" s="2">
        <f t="shared" si="21"/>
        <v>80.95030437249073</v>
      </c>
      <c r="L105" s="2">
        <f t="shared" si="22"/>
        <v>80.95030437249073</v>
      </c>
      <c r="M105" s="2">
        <f t="shared" si="23"/>
        <v>73.90750183460362</v>
      </c>
      <c r="N105" s="1">
        <f>N104</f>
        <v>10</v>
      </c>
      <c r="O105" s="1">
        <f>O104</f>
        <v>1</v>
      </c>
      <c r="P105" s="2">
        <f>D104*0.1913+(N104+O104)*0.36</f>
        <v>165.86060874498145</v>
      </c>
      <c r="Q105" s="2">
        <f t="shared" si="3"/>
        <v>398.9116629958628</v>
      </c>
      <c r="R105" s="1">
        <f t="shared" si="12"/>
        <v>4.164784702614056</v>
      </c>
      <c r="S105" s="1">
        <f>$S$3+(Q105-$Q$3)*(0.01)</f>
        <v>15.451380780902024</v>
      </c>
    </row>
    <row r="106" spans="1:19" ht="12">
      <c r="A106"/>
      <c r="B106" s="1">
        <v>103</v>
      </c>
      <c r="C106" s="2">
        <f t="shared" si="16"/>
        <v>844.8238351084576</v>
      </c>
      <c r="D106" s="2">
        <f t="shared" si="17"/>
        <v>852.2378711185645</v>
      </c>
      <c r="E106" s="2">
        <f t="shared" si="18"/>
        <v>780.572063842547</v>
      </c>
      <c r="F106" s="2">
        <f t="shared" si="19"/>
        <v>37680.81440183571</v>
      </c>
      <c r="G106" s="2">
        <f t="shared" si="20"/>
        <v>1895.2749700907668</v>
      </c>
      <c r="H106" s="2">
        <f t="shared" si="13"/>
        <v>-0.8566902835454752</v>
      </c>
      <c r="I106" s="2">
        <f t="shared" si="14"/>
        <v>26.55743799041381</v>
      </c>
      <c r="J106" s="2">
        <f t="shared" si="15"/>
        <v>23.41716191527641</v>
      </c>
      <c r="K106" s="2">
        <f t="shared" si="21"/>
        <v>81.23342837249072</v>
      </c>
      <c r="L106" s="2">
        <f t="shared" si="22"/>
        <v>81.23342837249072</v>
      </c>
      <c r="M106" s="2">
        <f t="shared" si="23"/>
        <v>74.18392128273375</v>
      </c>
      <c r="N106" s="1">
        <f>N105</f>
        <v>10</v>
      </c>
      <c r="O106" s="1">
        <f>O105</f>
        <v>1</v>
      </c>
      <c r="P106" s="2">
        <f>D105*0.1913+(N105+O105)*0.36</f>
        <v>166.42685674498142</v>
      </c>
      <c r="Q106" s="2">
        <f t="shared" si="3"/>
        <v>398.5018090134234</v>
      </c>
      <c r="R106" s="1">
        <f t="shared" si="12"/>
        <v>4.163926040986051</v>
      </c>
      <c r="S106" s="1">
        <f>$S$3+(Q106-$Q$3)*(0.01)</f>
        <v>15.44728224107763</v>
      </c>
    </row>
    <row r="107" spans="1:19" ht="12">
      <c r="A107"/>
      <c r="B107" s="1">
        <v>104</v>
      </c>
      <c r="C107" s="2">
        <f t="shared" si="16"/>
        <v>843.9576377351552</v>
      </c>
      <c r="D107" s="2">
        <f t="shared" si="17"/>
        <v>855.1978711185645</v>
      </c>
      <c r="E107" s="2">
        <f t="shared" si="18"/>
        <v>780.4051041602438</v>
      </c>
      <c r="F107" s="2">
        <f t="shared" si="19"/>
        <v>37681.83805180156</v>
      </c>
      <c r="G107" s="2">
        <f t="shared" si="20"/>
        <v>1902.3244771805237</v>
      </c>
      <c r="H107" s="2">
        <f t="shared" si="13"/>
        <v>-0.8473671143321523</v>
      </c>
      <c r="I107" s="2">
        <f t="shared" si="14"/>
        <v>26.558159458909742</v>
      </c>
      <c r="J107" s="2">
        <f t="shared" si="15"/>
        <v>23.412153124807315</v>
      </c>
      <c r="K107" s="2">
        <f t="shared" si="21"/>
        <v>81.51655237249071</v>
      </c>
      <c r="L107" s="2">
        <f t="shared" si="22"/>
        <v>81.51655237249071</v>
      </c>
      <c r="M107" s="2">
        <f t="shared" si="23"/>
        <v>74.460615387441</v>
      </c>
      <c r="N107" s="1">
        <f>N106</f>
        <v>10</v>
      </c>
      <c r="O107" s="1">
        <f>O106</f>
        <v>1</v>
      </c>
      <c r="P107" s="2">
        <f>D106*0.1913+(N106+O106)*0.36</f>
        <v>166.9931047449814</v>
      </c>
      <c r="Q107" s="2">
        <f t="shared" si="3"/>
        <v>398.0932253467713</v>
      </c>
      <c r="R107" s="1">
        <f t="shared" si="12"/>
        <v>4.1630510071602504</v>
      </c>
      <c r="S107" s="1">
        <f>$S$3+(Q107-$Q$3)*(0.01)</f>
        <v>15.44319640441111</v>
      </c>
    </row>
    <row r="108" spans="1:19" ht="12">
      <c r="A108"/>
      <c r="B108" s="1">
        <v>105</v>
      </c>
      <c r="C108" s="2">
        <f t="shared" si="16"/>
        <v>843.0943336357732</v>
      </c>
      <c r="D108" s="2">
        <f t="shared" si="17"/>
        <v>858.1578711185646</v>
      </c>
      <c r="E108" s="2">
        <f t="shared" si="18"/>
        <v>780.2354266015182</v>
      </c>
      <c r="F108" s="2">
        <f t="shared" si="19"/>
        <v>37682.855096474625</v>
      </c>
      <c r="G108" s="2">
        <f t="shared" si="20"/>
        <v>1909.3804141655733</v>
      </c>
      <c r="H108" s="2">
        <f t="shared" si="13"/>
        <v>-0.8381187604567337</v>
      </c>
      <c r="I108" s="2">
        <f t="shared" si="14"/>
        <v>26.558876271995317</v>
      </c>
      <c r="J108" s="2">
        <f t="shared" si="15"/>
        <v>23.407062798045544</v>
      </c>
      <c r="K108" s="2">
        <f t="shared" si="21"/>
        <v>81.79967637249071</v>
      </c>
      <c r="L108" s="2">
        <f t="shared" si="22"/>
        <v>81.79967637249071</v>
      </c>
      <c r="M108" s="2">
        <f t="shared" si="23"/>
        <v>74.73757289722981</v>
      </c>
      <c r="N108" s="1">
        <f>N107</f>
        <v>10</v>
      </c>
      <c r="O108" s="1">
        <f>O107</f>
        <v>1</v>
      </c>
      <c r="P108" s="2">
        <f>D107*0.1913+(N107+O107)*0.36</f>
        <v>167.5593527449814</v>
      </c>
      <c r="Q108" s="2">
        <f t="shared" si="3"/>
        <v>397.68600643196845</v>
      </c>
      <c r="R108" s="1">
        <f t="shared" si="12"/>
        <v>4.1621605555213</v>
      </c>
      <c r="S108" s="1">
        <f>$S$3+(Q108-$Q$3)*(0.01)</f>
        <v>15.439124215263082</v>
      </c>
    </row>
    <row r="109" spans="1:19" ht="12">
      <c r="A109"/>
      <c r="B109" s="1">
        <v>106</v>
      </c>
      <c r="C109" s="2">
        <f t="shared" si="16"/>
        <v>842.2341114000556</v>
      </c>
      <c r="D109" s="2">
        <f t="shared" si="17"/>
        <v>861.1178711185646</v>
      </c>
      <c r="E109" s="2">
        <f t="shared" si="18"/>
        <v>780.0631982804034</v>
      </c>
      <c r="F109" s="2">
        <f t="shared" si="19"/>
        <v>37683.8654435562</v>
      </c>
      <c r="G109" s="2">
        <f t="shared" si="20"/>
        <v>1916.4425176408342</v>
      </c>
      <c r="H109" s="2">
        <f t="shared" si="13"/>
        <v>-0.8289455082620285</v>
      </c>
      <c r="I109" s="2">
        <f t="shared" si="14"/>
        <v>26.55958836461841</v>
      </c>
      <c r="J109" s="2">
        <f t="shared" si="15"/>
        <v>23.4018959484121</v>
      </c>
      <c r="K109" s="2">
        <f t="shared" si="21"/>
        <v>82.08280037249071</v>
      </c>
      <c r="L109" s="2">
        <f t="shared" si="22"/>
        <v>82.08280037249071</v>
      </c>
      <c r="M109" s="2">
        <f t="shared" si="23"/>
        <v>75.01478302152995</v>
      </c>
      <c r="N109" s="1">
        <f>N108</f>
        <v>10</v>
      </c>
      <c r="O109" s="1">
        <f>O108</f>
        <v>1</v>
      </c>
      <c r="P109" s="2">
        <f>D108*0.1913+(N108+O108)*0.36</f>
        <v>168.1256007449814</v>
      </c>
      <c r="Q109" s="2">
        <f t="shared" si="3"/>
        <v>397.28024122644126</v>
      </c>
      <c r="R109" s="1">
        <f t="shared" si="12"/>
        <v>4.16125560854143</v>
      </c>
      <c r="S109" s="1">
        <f>$S$3+(Q109-$Q$3)*(0.01)</f>
        <v>15.435066563207808</v>
      </c>
    </row>
    <row r="110" spans="1:19" ht="12">
      <c r="A110"/>
      <c r="B110" s="1">
        <v>107</v>
      </c>
      <c r="C110" s="2">
        <f t="shared" si="16"/>
        <v>841.3771485408329</v>
      </c>
      <c r="D110" s="2">
        <f t="shared" si="17"/>
        <v>864.0778711185644</v>
      </c>
      <c r="E110" s="2">
        <f t="shared" si="18"/>
        <v>779.8885805963304</v>
      </c>
      <c r="F110" s="2">
        <f t="shared" si="19"/>
        <v>37684.86900674853</v>
      </c>
      <c r="G110" s="2">
        <f t="shared" si="20"/>
        <v>1923.510534991795</v>
      </c>
      <c r="H110" s="2">
        <f t="shared" si="13"/>
        <v>-0.8198475725933667</v>
      </c>
      <c r="I110" s="2">
        <f t="shared" si="14"/>
        <v>26.560295675956365</v>
      </c>
      <c r="J110" s="2">
        <f t="shared" si="15"/>
        <v>23.39665741788991</v>
      </c>
      <c r="K110" s="2">
        <f t="shared" si="21"/>
        <v>82.36592437249071</v>
      </c>
      <c r="L110" s="2">
        <f t="shared" si="22"/>
        <v>82.36592437249071</v>
      </c>
      <c r="M110" s="2">
        <f t="shared" si="23"/>
        <v>75.29223541181426</v>
      </c>
      <c r="N110" s="1">
        <f>N109</f>
        <v>10</v>
      </c>
      <c r="O110" s="1">
        <f>O109</f>
        <v>1</v>
      </c>
      <c r="P110" s="2">
        <f>D109*0.1913+(N109+O109)*0.36</f>
        <v>168.69184874498143</v>
      </c>
      <c r="Q110" s="2">
        <f t="shared" si="3"/>
        <v>396.876013462657</v>
      </c>
      <c r="R110" s="1">
        <f t="shared" si="12"/>
        <v>4.160337057495485</v>
      </c>
      <c r="S110" s="1">
        <f>$S$3+(Q110-$Q$3)*(0.01)</f>
        <v>15.431024285569967</v>
      </c>
    </row>
    <row r="111" spans="1:19" ht="12">
      <c r="A111"/>
      <c r="B111" s="1">
        <v>108</v>
      </c>
      <c r="C111" s="2">
        <f t="shared" si="16"/>
        <v>840.5236120075631</v>
      </c>
      <c r="D111" s="2">
        <f t="shared" si="17"/>
        <v>867.0378711185645</v>
      </c>
      <c r="E111" s="2">
        <f t="shared" si="18"/>
        <v>779.7117293694948</v>
      </c>
      <c r="F111" s="2">
        <f t="shared" si="19"/>
        <v>37685.86570554796</v>
      </c>
      <c r="G111" s="2">
        <f t="shared" si="20"/>
        <v>1930.5842239524716</v>
      </c>
      <c r="H111" s="2">
        <f t="shared" si="13"/>
        <v>-0.8108251018409101</v>
      </c>
      <c r="I111" s="2">
        <f t="shared" si="14"/>
        <v>26.560998149270205</v>
      </c>
      <c r="J111" s="2">
        <f t="shared" si="15"/>
        <v>23.391351881084844</v>
      </c>
      <c r="K111" s="2">
        <f t="shared" si="21"/>
        <v>82.6490483724907</v>
      </c>
      <c r="L111" s="2">
        <f t="shared" si="22"/>
        <v>82.6490483724907</v>
      </c>
      <c r="M111" s="2">
        <f t="shared" si="23"/>
        <v>75.56992014349014</v>
      </c>
      <c r="N111" s="1">
        <f>N110</f>
        <v>10</v>
      </c>
      <c r="O111" s="1">
        <f>O110</f>
        <v>1</v>
      </c>
      <c r="P111" s="2">
        <f>D110*0.1913+(N110+O110)*0.36</f>
        <v>169.25809674498137</v>
      </c>
      <c r="Q111" s="2">
        <f t="shared" si="3"/>
        <v>396.4734018903599</v>
      </c>
      <c r="R111" s="1">
        <f t="shared" si="12"/>
        <v>4.159405763180429</v>
      </c>
      <c r="S111" s="1">
        <f>$S$3+(Q111-$Q$3)*(0.01)</f>
        <v>15.426998169846996</v>
      </c>
    </row>
    <row r="112" spans="1:19" ht="12">
      <c r="A112">
        <v>2100</v>
      </c>
      <c r="B112" s="1">
        <v>109</v>
      </c>
      <c r="C112" s="2">
        <f t="shared" si="16"/>
        <v>839.6736586767216</v>
      </c>
      <c r="D112" s="2">
        <f t="shared" si="17"/>
        <v>869.9978711185645</v>
      </c>
      <c r="E112" s="2">
        <f t="shared" si="18"/>
        <v>779.5327949763407</v>
      </c>
      <c r="F112" s="2">
        <f t="shared" si="19"/>
        <v>37686.855465042965</v>
      </c>
      <c r="G112" s="2">
        <f t="shared" si="20"/>
        <v>1937.663352181472</v>
      </c>
      <c r="H112" s="2">
        <f t="shared" si="13"/>
        <v>-0.8018781826717456</v>
      </c>
      <c r="I112" s="2">
        <f t="shared" si="14"/>
        <v>26.56169573176228</v>
      </c>
      <c r="J112" s="2">
        <f t="shared" si="15"/>
        <v>23.38598384929022</v>
      </c>
      <c r="K112" s="2">
        <f t="shared" si="21"/>
        <v>82.9321723724907</v>
      </c>
      <c r="L112" s="2">
        <f t="shared" si="22"/>
        <v>82.9321723724907</v>
      </c>
      <c r="M112" s="2">
        <f t="shared" si="23"/>
        <v>75.84782769853273</v>
      </c>
      <c r="N112" s="1">
        <f>N111</f>
        <v>10</v>
      </c>
      <c r="O112" s="1">
        <f>O111</f>
        <v>1</v>
      </c>
      <c r="P112" s="2">
        <f>D111*0.1913+(N111+O111)*0.36</f>
        <v>169.82434474498137</v>
      </c>
      <c r="Q112" s="2">
        <f t="shared" si="3"/>
        <v>396.0724805078875</v>
      </c>
      <c r="R112" s="1">
        <f t="shared" si="12"/>
        <v>4.158462556637306</v>
      </c>
      <c r="S112" s="1">
        <f>$S$3+(Q112-$Q$3)*(0.01)</f>
        <v>15.422988956022271</v>
      </c>
    </row>
    <row r="113" spans="1:19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modified xsi:type="dcterms:W3CDTF">2011-12-06T14:47:09Z</dcterms:modified>
  <cp:category/>
  <cp:version/>
  <cp:contentType/>
  <cp:contentStatus/>
  <cp:revision>7</cp:revision>
</cp:coreProperties>
</file>